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F:\AP 1\Ghid 1.1.C relansare\Circuit de avizare\"/>
    </mc:Choice>
  </mc:AlternateContent>
  <bookViews>
    <workbookView xWindow="0" yWindow="0" windowWidth="24000" windowHeight="9735" tabRatio="723" firstSheet="3" activeTab="7"/>
  </bookViews>
  <sheets>
    <sheet name="1A-Bilant" sheetId="1" r:id="rId1"/>
    <sheet name="1B-ContPP" sheetId="2" r:id="rId2"/>
    <sheet name="1C-Analiza_fin_extinsa" sheetId="3" r:id="rId3"/>
    <sheet name="1D-Analiza_fin_indicatori" sheetId="5" r:id="rId4"/>
    <sheet name="1E-Intreprindere_in_dificultate" sheetId="22" r:id="rId5"/>
    <sheet name="1E-ITT " sheetId="23" r:id="rId6"/>
    <sheet name="1E-ITT  ONG" sheetId="24" r:id="rId7"/>
    <sheet name="1E-ITT UAT" sheetId="25" r:id="rId8"/>
    <sheet name="2A-Buget_cerere" sheetId="15" r:id="rId9"/>
    <sheet name="2B-Investitie" sheetId="10" r:id="rId10"/>
  </sheets>
  <calcPr calcId="152511"/>
</workbook>
</file>

<file path=xl/calcChain.xml><?xml version="1.0" encoding="utf-8"?>
<calcChain xmlns="http://schemas.openxmlformats.org/spreadsheetml/2006/main">
  <c r="C195" i="23" l="1"/>
  <c r="B195" i="23"/>
  <c r="C121" i="24"/>
  <c r="B121" i="24"/>
  <c r="B102" i="24"/>
  <c r="B101" i="24"/>
  <c r="B99" i="24"/>
  <c r="B96" i="24"/>
  <c r="B95" i="24"/>
  <c r="B94" i="24"/>
  <c r="B158" i="25"/>
  <c r="C154" i="25"/>
  <c r="B154" i="25"/>
  <c r="B151" i="25"/>
  <c r="C150" i="25"/>
  <c r="B150" i="25"/>
  <c r="C149" i="25"/>
  <c r="B149" i="25"/>
  <c r="B20" i="25"/>
  <c r="B205" i="23"/>
  <c r="B169" i="23"/>
  <c r="B168" i="23"/>
  <c r="C123" i="24"/>
  <c r="B123" i="24"/>
  <c r="C122" i="24"/>
  <c r="C124" i="24" s="1"/>
  <c r="B122" i="24"/>
  <c r="B124" i="24" s="1"/>
  <c r="D83" i="24"/>
  <c r="D85" i="24" s="1"/>
  <c r="C83" i="24"/>
  <c r="C85" i="24" s="1"/>
  <c r="D82" i="24"/>
  <c r="C82" i="24"/>
  <c r="B82" i="24"/>
  <c r="D81" i="24"/>
  <c r="C81" i="24"/>
  <c r="B81" i="24"/>
  <c r="B83" i="24" s="1"/>
  <c r="D80" i="24"/>
  <c r="D78" i="24"/>
  <c r="D79" i="24" s="1"/>
  <c r="C78" i="24"/>
  <c r="C80" i="24" s="1"/>
  <c r="B78" i="24"/>
  <c r="B80" i="24" s="1"/>
  <c r="B74" i="24"/>
  <c r="D73" i="24"/>
  <c r="D75" i="24" s="1"/>
  <c r="C73" i="24"/>
  <c r="C75" i="24" s="1"/>
  <c r="B73" i="24"/>
  <c r="B75" i="24" s="1"/>
  <c r="C69" i="24"/>
  <c r="B69" i="24"/>
  <c r="D68" i="24"/>
  <c r="D70" i="24" s="1"/>
  <c r="C68" i="24"/>
  <c r="C70" i="24" s="1"/>
  <c r="B68" i="24"/>
  <c r="B70" i="24" s="1"/>
  <c r="D64" i="24"/>
  <c r="C64" i="24"/>
  <c r="B64" i="24"/>
  <c r="B50" i="24"/>
  <c r="D41" i="24"/>
  <c r="C41" i="24"/>
  <c r="B41" i="24"/>
  <c r="D38" i="24"/>
  <c r="C38" i="24"/>
  <c r="B38" i="24"/>
  <c r="D35" i="24"/>
  <c r="D44" i="24" s="1"/>
  <c r="C35" i="24"/>
  <c r="C44" i="24" s="1"/>
  <c r="B35" i="24"/>
  <c r="B44" i="24" s="1"/>
  <c r="B49" i="24" s="1"/>
  <c r="B51" i="24" s="1"/>
  <c r="B52" i="24" s="1"/>
  <c r="D27" i="24"/>
  <c r="C27" i="24"/>
  <c r="B27" i="24"/>
  <c r="B23" i="24"/>
  <c r="D19" i="24"/>
  <c r="D50" i="24" s="1"/>
  <c r="C19" i="24"/>
  <c r="C50" i="24" s="1"/>
  <c r="B19" i="24"/>
  <c r="D13" i="24"/>
  <c r="C13" i="24"/>
  <c r="B13" i="24"/>
  <c r="B24" i="24" s="1"/>
  <c r="B147" i="25"/>
  <c r="D121" i="25"/>
  <c r="D119" i="25"/>
  <c r="C119" i="25"/>
  <c r="D117" i="25"/>
  <c r="D118" i="25" s="1"/>
  <c r="C117" i="25"/>
  <c r="C118" i="25" s="1"/>
  <c r="B117" i="25"/>
  <c r="B119" i="25" s="1"/>
  <c r="C110" i="25"/>
  <c r="D109" i="25"/>
  <c r="D111" i="25" s="1"/>
  <c r="C109" i="25"/>
  <c r="C111" i="25" s="1"/>
  <c r="B109" i="25"/>
  <c r="B111" i="25" s="1"/>
  <c r="D105" i="25"/>
  <c r="D104" i="25"/>
  <c r="D106" i="25" s="1"/>
  <c r="D103" i="25"/>
  <c r="C103" i="25"/>
  <c r="C121" i="25" s="1"/>
  <c r="B103" i="25"/>
  <c r="B121" i="25" s="1"/>
  <c r="D96" i="25"/>
  <c r="D120" i="25" s="1"/>
  <c r="D122" i="25" s="1"/>
  <c r="C96" i="25"/>
  <c r="C104" i="25" s="1"/>
  <c r="B96" i="25"/>
  <c r="B104" i="25" s="1"/>
  <c r="D90" i="25"/>
  <c r="C90" i="25"/>
  <c r="B90" i="25"/>
  <c r="D78" i="25"/>
  <c r="D77" i="25"/>
  <c r="C77" i="25"/>
  <c r="B77" i="25"/>
  <c r="D69" i="25"/>
  <c r="D68" i="25"/>
  <c r="C147" i="25" s="1"/>
  <c r="C68" i="25"/>
  <c r="B68" i="25"/>
  <c r="D50" i="25"/>
  <c r="C148" i="25" s="1"/>
  <c r="C50" i="25"/>
  <c r="C69" i="25" s="1"/>
  <c r="C78" i="25" s="1"/>
  <c r="B50" i="25"/>
  <c r="B69" i="25" s="1"/>
  <c r="B78" i="25" s="1"/>
  <c r="C43" i="25"/>
  <c r="D33" i="25"/>
  <c r="C33" i="25"/>
  <c r="B33" i="25"/>
  <c r="B43" i="25" s="1"/>
  <c r="D23" i="25"/>
  <c r="D43" i="25" s="1"/>
  <c r="C23" i="25"/>
  <c r="B23" i="25"/>
  <c r="D20" i="25"/>
  <c r="D44" i="25" s="1"/>
  <c r="C20" i="25"/>
  <c r="C44" i="25" s="1"/>
  <c r="C206" i="23"/>
  <c r="B206" i="23"/>
  <c r="C205" i="23"/>
  <c r="C204" i="23"/>
  <c r="B204" i="23"/>
  <c r="B197" i="23"/>
  <c r="B176" i="23"/>
  <c r="B174" i="23"/>
  <c r="B173" i="23"/>
  <c r="D147" i="23"/>
  <c r="C147" i="23"/>
  <c r="B147" i="23"/>
  <c r="D146" i="23"/>
  <c r="C146" i="23"/>
  <c r="B146" i="23"/>
  <c r="D145" i="23"/>
  <c r="C145" i="23"/>
  <c r="B145" i="23"/>
  <c r="B139" i="23"/>
  <c r="B138" i="23"/>
  <c r="D136" i="23"/>
  <c r="C136" i="23"/>
  <c r="B136" i="23"/>
  <c r="D132" i="23"/>
  <c r="D139" i="23" s="1"/>
  <c r="C132" i="23"/>
  <c r="C139" i="23" s="1"/>
  <c r="B132" i="23"/>
  <c r="B137" i="23" s="1"/>
  <c r="D127" i="23"/>
  <c r="D126" i="23"/>
  <c r="D125" i="23"/>
  <c r="D124" i="23"/>
  <c r="D149" i="23" s="1"/>
  <c r="C124" i="23"/>
  <c r="C149" i="23" s="1"/>
  <c r="B124" i="23"/>
  <c r="B149" i="23" s="1"/>
  <c r="D113" i="23"/>
  <c r="D148" i="23" s="1"/>
  <c r="C113" i="23"/>
  <c r="C127" i="23" s="1"/>
  <c r="B113" i="23"/>
  <c r="B127" i="23" s="1"/>
  <c r="D105" i="23"/>
  <c r="C105" i="23"/>
  <c r="B105" i="23"/>
  <c r="D89" i="23"/>
  <c r="C199" i="23" s="1"/>
  <c r="D85" i="23"/>
  <c r="C85" i="23"/>
  <c r="B85" i="23"/>
  <c r="D82" i="23"/>
  <c r="C82" i="23"/>
  <c r="B82" i="23"/>
  <c r="D75" i="23"/>
  <c r="B175" i="23" s="1"/>
  <c r="C75" i="23"/>
  <c r="B75" i="23"/>
  <c r="B89" i="23" s="1"/>
  <c r="D68" i="23"/>
  <c r="C68" i="23"/>
  <c r="C89" i="23" s="1"/>
  <c r="B199" i="23" s="1"/>
  <c r="B68" i="23"/>
  <c r="D63" i="23"/>
  <c r="C63" i="23"/>
  <c r="B63" i="23"/>
  <c r="D60" i="23"/>
  <c r="C60" i="23"/>
  <c r="B60" i="23"/>
  <c r="D57" i="23"/>
  <c r="C57" i="23"/>
  <c r="C56" i="23" s="1"/>
  <c r="C94" i="23" s="1"/>
  <c r="B57" i="23"/>
  <c r="B56" i="23" s="1"/>
  <c r="D56" i="23"/>
  <c r="D54" i="23"/>
  <c r="C197" i="23" s="1"/>
  <c r="C54" i="23"/>
  <c r="B54" i="23"/>
  <c r="D42" i="23"/>
  <c r="C196" i="23" s="1"/>
  <c r="C42" i="23"/>
  <c r="B196" i="23" s="1"/>
  <c r="B198" i="23" s="1"/>
  <c r="B200" i="23" s="1"/>
  <c r="B42" i="23"/>
  <c r="D30" i="23"/>
  <c r="C30" i="23"/>
  <c r="B30" i="23"/>
  <c r="C29" i="23"/>
  <c r="C43" i="23" s="1"/>
  <c r="D25" i="23"/>
  <c r="D29" i="23" s="1"/>
  <c r="D43" i="23" s="1"/>
  <c r="C25" i="23"/>
  <c r="B25" i="23"/>
  <c r="B29" i="23" s="1"/>
  <c r="B43" i="23" s="1"/>
  <c r="D18" i="23"/>
  <c r="D16" i="23"/>
  <c r="C16" i="23"/>
  <c r="C18" i="23" s="1"/>
  <c r="B16" i="23"/>
  <c r="B18" i="23" s="1"/>
  <c r="B125" i="24" l="1"/>
  <c r="C49" i="24"/>
  <c r="C51" i="24" s="1"/>
  <c r="C52" i="24" s="1"/>
  <c r="C125" i="24"/>
  <c r="D49" i="24"/>
  <c r="D51" i="24" s="1"/>
  <c r="D52" i="24" s="1"/>
  <c r="B85" i="24"/>
  <c r="B84" i="24"/>
  <c r="B126" i="24"/>
  <c r="C126" i="24"/>
  <c r="B129" i="24"/>
  <c r="B133" i="24" s="1"/>
  <c r="B134" i="24" s="1"/>
  <c r="C23" i="24"/>
  <c r="C24" i="24" s="1"/>
  <c r="D69" i="24"/>
  <c r="C74" i="24"/>
  <c r="B79" i="24"/>
  <c r="C84" i="24"/>
  <c r="C129" i="24"/>
  <c r="C133" i="24" s="1"/>
  <c r="C134" i="24" s="1"/>
  <c r="D23" i="24"/>
  <c r="D24" i="24" s="1"/>
  <c r="D74" i="24"/>
  <c r="C79" i="24"/>
  <c r="D84" i="24"/>
  <c r="D124" i="25"/>
  <c r="D123" i="25"/>
  <c r="C158" i="25"/>
  <c r="C159" i="25" s="1"/>
  <c r="C151" i="25"/>
  <c r="B44" i="25"/>
  <c r="B112" i="25"/>
  <c r="B105" i="25"/>
  <c r="B106" i="25"/>
  <c r="C79" i="25"/>
  <c r="C70" i="25"/>
  <c r="C112" i="25"/>
  <c r="C106" i="25"/>
  <c r="C105" i="25"/>
  <c r="D70" i="25"/>
  <c r="D79" i="25"/>
  <c r="B110" i="25"/>
  <c r="D112" i="25"/>
  <c r="B120" i="25"/>
  <c r="B122" i="25" s="1"/>
  <c r="C120" i="25"/>
  <c r="C122" i="25" s="1"/>
  <c r="B148" i="25"/>
  <c r="D110" i="25"/>
  <c r="B118" i="25"/>
  <c r="B92" i="23"/>
  <c r="B93" i="23"/>
  <c r="B44" i="23"/>
  <c r="C92" i="23"/>
  <c r="C44" i="23"/>
  <c r="C93" i="23"/>
  <c r="D140" i="23"/>
  <c r="B94" i="23"/>
  <c r="D44" i="23"/>
  <c r="C198" i="23"/>
  <c r="C200" i="23" s="1"/>
  <c r="D151" i="23"/>
  <c r="D150" i="23"/>
  <c r="D155" i="23" s="1"/>
  <c r="D152" i="23"/>
  <c r="B170" i="23"/>
  <c r="D92" i="23"/>
  <c r="B125" i="23"/>
  <c r="C137" i="23"/>
  <c r="D142" i="23"/>
  <c r="C125" i="23"/>
  <c r="D137" i="23"/>
  <c r="D141" i="23" s="1"/>
  <c r="B148" i="23"/>
  <c r="D93" i="23"/>
  <c r="B126" i="23"/>
  <c r="C138" i="23"/>
  <c r="C148" i="23"/>
  <c r="C126" i="23"/>
  <c r="D138" i="23"/>
  <c r="D94" i="23"/>
  <c r="B105" i="24" l="1"/>
  <c r="B103" i="24"/>
  <c r="D114" i="25"/>
  <c r="D113" i="25"/>
  <c r="B114" i="25"/>
  <c r="B113" i="25"/>
  <c r="B70" i="25"/>
  <c r="B79" i="25"/>
  <c r="C124" i="25"/>
  <c r="C123" i="25"/>
  <c r="B159" i="25"/>
  <c r="C114" i="25"/>
  <c r="C113" i="25"/>
  <c r="B124" i="25"/>
  <c r="B123" i="25"/>
  <c r="B142" i="23"/>
  <c r="B141" i="23"/>
  <c r="B140" i="23"/>
  <c r="C203" i="23"/>
  <c r="C207" i="23" s="1"/>
  <c r="C208" i="23" s="1"/>
  <c r="D156" i="23"/>
  <c r="D157" i="23"/>
  <c r="C152" i="23"/>
  <c r="C151" i="23"/>
  <c r="C150" i="23"/>
  <c r="C155" i="23" s="1"/>
  <c r="B179" i="23"/>
  <c r="B177" i="23"/>
  <c r="B152" i="23"/>
  <c r="B151" i="23"/>
  <c r="B150" i="23"/>
  <c r="B155" i="23" s="1"/>
  <c r="C142" i="23"/>
  <c r="C141" i="23"/>
  <c r="C140" i="23"/>
  <c r="B157" i="23" l="1"/>
  <c r="B156" i="23"/>
  <c r="B203" i="23"/>
  <c r="B207" i="23" s="1"/>
  <c r="B208" i="23" s="1"/>
  <c r="C156" i="23"/>
  <c r="C157" i="23"/>
  <c r="G43" i="10" l="1"/>
  <c r="E43" i="10"/>
  <c r="B42" i="10"/>
  <c r="A42" i="10"/>
  <c r="I41" i="15"/>
  <c r="C42" i="10" s="1"/>
  <c r="D42" i="10" s="1"/>
  <c r="H38" i="15"/>
  <c r="H39" i="15"/>
  <c r="H40" i="15"/>
  <c r="I40" i="15" s="1"/>
  <c r="H41" i="15"/>
  <c r="E39" i="15"/>
  <c r="E40" i="15"/>
  <c r="E41" i="15"/>
  <c r="G42" i="15"/>
  <c r="H42" i="15" s="1"/>
  <c r="F42" i="15"/>
  <c r="D42" i="15"/>
  <c r="C42" i="15"/>
  <c r="E42" i="15" s="1"/>
  <c r="I42" i="15" s="1"/>
  <c r="I39" i="15" l="1"/>
  <c r="D5" i="2" l="1"/>
  <c r="D58" i="15" l="1"/>
  <c r="D56" i="15"/>
  <c r="H37" i="15"/>
  <c r="E38" i="15"/>
  <c r="I38" i="15" s="1"/>
  <c r="E37" i="15"/>
  <c r="I37" i="15" l="1"/>
  <c r="C40" i="10"/>
  <c r="B38" i="10"/>
  <c r="B39" i="10"/>
  <c r="B40" i="10"/>
  <c r="B41" i="10"/>
  <c r="A39" i="10"/>
  <c r="A40" i="10"/>
  <c r="A41" i="10"/>
  <c r="F40" i="10" l="1"/>
  <c r="D40" i="10" s="1"/>
  <c r="D6" i="2"/>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A36" i="10" l="1"/>
  <c r="A37" i="10"/>
  <c r="A38" i="10"/>
  <c r="E6" i="15" l="1"/>
  <c r="G30" i="10" l="1"/>
  <c r="F30" i="10"/>
  <c r="E30" i="10"/>
  <c r="F29" i="15"/>
  <c r="D29" i="15"/>
  <c r="C29" i="15"/>
  <c r="E29" i="15" s="1"/>
  <c r="E36" i="10" l="1"/>
  <c r="H44" i="15"/>
  <c r="E44" i="15"/>
  <c r="D43" i="2"/>
  <c r="E43" i="2"/>
  <c r="F43" i="2"/>
  <c r="G43" i="2"/>
  <c r="H43" i="2"/>
  <c r="I43" i="2"/>
  <c r="J43" i="2"/>
  <c r="K43" i="2"/>
  <c r="L43" i="2"/>
  <c r="M43" i="2"/>
  <c r="N43" i="2"/>
  <c r="O43" i="2"/>
  <c r="C43" i="2"/>
  <c r="B26" i="1"/>
  <c r="B28" i="1" s="1"/>
  <c r="I44" i="15" l="1"/>
  <c r="C39" i="10"/>
  <c r="C38" i="10"/>
  <c r="C41" i="10"/>
  <c r="D41" i="10" s="1"/>
  <c r="F38" i="10" l="1"/>
  <c r="C43" i="10"/>
  <c r="F39" i="10"/>
  <c r="D39" i="10" s="1"/>
  <c r="F16" i="22"/>
  <c r="F15" i="22"/>
  <c r="F43" i="10" l="1"/>
  <c r="D43" i="10" s="1"/>
  <c r="D38" i="10"/>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F63" i="2" l="1"/>
  <c r="F64" i="2"/>
  <c r="C63" i="2"/>
  <c r="C64" i="2"/>
  <c r="N63" i="2"/>
  <c r="N64" i="2"/>
  <c r="J63" i="2"/>
  <c r="J64" i="2"/>
  <c r="O57" i="2"/>
  <c r="O62" i="2" s="1"/>
  <c r="L57" i="2"/>
  <c r="L62" i="2" s="1"/>
  <c r="K57" i="2"/>
  <c r="K62" i="2" s="1"/>
  <c r="G57" i="2"/>
  <c r="G62" i="2" s="1"/>
  <c r="M57" i="2"/>
  <c r="M62" i="2" s="1"/>
  <c r="H57" i="2"/>
  <c r="H62" i="2" s="1"/>
  <c r="I57" i="2"/>
  <c r="I62" i="2" s="1"/>
  <c r="B46" i="3"/>
  <c r="A46" i="3"/>
  <c r="AG46" i="3" s="1"/>
  <c r="I63" i="2" l="1"/>
  <c r="I64" i="2"/>
  <c r="L63" i="2"/>
  <c r="L64" i="2"/>
  <c r="G64" i="2"/>
  <c r="G63" i="2"/>
  <c r="K64" i="2"/>
  <c r="K63" i="2"/>
  <c r="H63" i="2"/>
  <c r="H64" i="2"/>
  <c r="M63" i="2"/>
  <c r="M64" i="2"/>
  <c r="O64" i="2"/>
  <c r="O63"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63" i="2" l="1"/>
  <c r="E64" i="2"/>
  <c r="D64" i="2"/>
  <c r="D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AK31" i="3" s="1"/>
  <c r="J31" i="3"/>
  <c r="N31" i="3"/>
  <c r="I31" i="3"/>
  <c r="M31" i="3"/>
  <c r="AR31" i="3" s="1"/>
  <c r="H42" i="3"/>
  <c r="L31" i="3"/>
  <c r="E6" i="3"/>
  <c r="E72" i="5" s="1"/>
  <c r="N67" i="1"/>
  <c r="N70" i="1"/>
  <c r="N73" i="1"/>
  <c r="N78" i="1"/>
  <c r="N85" i="1"/>
  <c r="N92" i="1"/>
  <c r="N95" i="1"/>
  <c r="L67" i="1"/>
  <c r="M67" i="1"/>
  <c r="L70" i="1"/>
  <c r="M70" i="1"/>
  <c r="L73" i="1"/>
  <c r="M73" i="1"/>
  <c r="L78" i="1"/>
  <c r="M78" i="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G78" i="1"/>
  <c r="H78" i="1"/>
  <c r="I78" i="1"/>
  <c r="J78" i="1"/>
  <c r="K78" i="1"/>
  <c r="E85" i="1"/>
  <c r="F85" i="1"/>
  <c r="G85" i="1"/>
  <c r="H85" i="1"/>
  <c r="I85" i="1"/>
  <c r="J85" i="1"/>
  <c r="K85" i="1"/>
  <c r="E92" i="1"/>
  <c r="F92" i="1"/>
  <c r="G92" i="1"/>
  <c r="H92" i="1"/>
  <c r="I92" i="1"/>
  <c r="J92" i="1"/>
  <c r="K92" i="1"/>
  <c r="E95" i="1"/>
  <c r="F95" i="1"/>
  <c r="G95" i="1"/>
  <c r="H95" i="1"/>
  <c r="I95" i="1"/>
  <c r="J95" i="1"/>
  <c r="K95" i="1"/>
  <c r="F99" i="1" l="1"/>
  <c r="F20" i="3" s="1"/>
  <c r="AS31" i="3"/>
  <c r="AO31" i="3"/>
  <c r="M99" i="1"/>
  <c r="M20" i="3" s="1"/>
  <c r="N99" i="1"/>
  <c r="N20" i="3" s="1"/>
  <c r="J99" i="1"/>
  <c r="J20" i="3" s="1"/>
  <c r="I99" i="1"/>
  <c r="I20" i="3" s="1"/>
  <c r="H99" i="1"/>
  <c r="H20" i="3" s="1"/>
  <c r="L99" i="1"/>
  <c r="L20" i="3" s="1"/>
  <c r="K99" i="1"/>
  <c r="K20" i="3" s="1"/>
  <c r="G99" i="1"/>
  <c r="G20" i="3" s="1"/>
  <c r="L19" i="5"/>
  <c r="AQ37" i="3"/>
  <c r="AA37" i="3"/>
  <c r="L35" i="5" s="1"/>
  <c r="AS16" i="3"/>
  <c r="R48" i="3"/>
  <c r="AP16" i="3"/>
  <c r="J16" i="5"/>
  <c r="Y31" i="3"/>
  <c r="J34" i="5" s="1"/>
  <c r="AM16" i="3"/>
  <c r="AA31" i="3"/>
  <c r="L34" i="5" s="1"/>
  <c r="W42" i="3"/>
  <c r="M24" i="5"/>
  <c r="AB42" i="3"/>
  <c r="AQ41" i="3"/>
  <c r="AA41" i="3"/>
  <c r="L36" i="5" s="1"/>
  <c r="G19" i="5"/>
  <c r="V37" i="3"/>
  <c r="G35" i="5" s="1"/>
  <c r="AO16" i="3"/>
  <c r="C49" i="3"/>
  <c r="AB31" i="3"/>
  <c r="M34" i="5" s="1"/>
  <c r="J23" i="5"/>
  <c r="AO41" i="3"/>
  <c r="Y41" i="3"/>
  <c r="J36" i="5" s="1"/>
  <c r="AN41" i="3"/>
  <c r="X41" i="3"/>
  <c r="I36" i="5" s="1"/>
  <c r="F16" i="5"/>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AP31" i="3" s="1"/>
  <c r="G31" i="3"/>
  <c r="AL31" i="3" s="1"/>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Q31" i="3" l="1"/>
  <c r="AA38" i="3"/>
  <c r="AQ38" i="3"/>
  <c r="T38" i="3"/>
  <c r="AK42" i="3"/>
  <c r="U42" i="3"/>
  <c r="AC43" i="3"/>
  <c r="AS15" i="3"/>
  <c r="Z31" i="3"/>
  <c r="K34" i="5" s="1"/>
  <c r="T42" i="3"/>
  <c r="AN15" i="3"/>
  <c r="AP15" i="3"/>
  <c r="V38" i="3"/>
  <c r="AM15" i="3"/>
  <c r="V31" i="3"/>
  <c r="G34" i="5" s="1"/>
  <c r="AO42" i="3"/>
  <c r="Y42" i="3"/>
  <c r="T37" i="3"/>
  <c r="E35" i="5" s="1"/>
  <c r="AL15" i="3"/>
  <c r="C50" i="3"/>
  <c r="R49" i="3"/>
  <c r="C40" i="5" s="1"/>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AM31" i="3" l="1"/>
  <c r="AN31" i="3"/>
  <c r="T44" i="3"/>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W31" i="3"/>
  <c r="H34" i="5" s="1"/>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C25" i="15" s="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AI8" i="3" l="1"/>
  <c r="AJ8" i="3"/>
  <c r="D4" i="3"/>
  <c r="B103" i="1"/>
  <c r="D66" i="1"/>
  <c r="D15" i="3" s="1"/>
  <c r="C66" i="1"/>
  <c r="C15" i="3" s="1"/>
  <c r="B66" i="1"/>
  <c r="B102" i="1" s="1"/>
  <c r="D102" i="1" l="1"/>
  <c r="AI15" i="3"/>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E5" i="2" l="1"/>
  <c r="C5" i="2"/>
  <c r="G22" i="10" l="1"/>
  <c r="E22" i="10"/>
  <c r="H24" i="15"/>
  <c r="H23" i="15"/>
  <c r="H22" i="15"/>
  <c r="F21" i="15"/>
  <c r="F25" i="15" s="1"/>
  <c r="E24" i="15"/>
  <c r="E23" i="15"/>
  <c r="E22" i="15"/>
  <c r="G21" i="15"/>
  <c r="G25" i="15" s="1"/>
  <c r="G26" i="10" l="1"/>
  <c r="E26" i="10"/>
  <c r="I23" i="15"/>
  <c r="C24" i="10" s="1"/>
  <c r="I24" i="15"/>
  <c r="H21" i="15"/>
  <c r="E21" i="15"/>
  <c r="I22" i="15"/>
  <c r="C23" i="10" s="1"/>
  <c r="H25" i="15"/>
  <c r="F23" i="10" l="1"/>
  <c r="F24" i="10"/>
  <c r="D24" i="10" s="1"/>
  <c r="I21" i="15"/>
  <c r="F22" i="10" l="1"/>
  <c r="D23" i="10"/>
  <c r="H6" i="15"/>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C43" i="15" l="1"/>
  <c r="E35" i="15"/>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D52" i="2"/>
  <c r="C41" i="3" s="1"/>
  <c r="E52" i="2"/>
  <c r="D41" i="3" s="1"/>
  <c r="C37" i="3"/>
  <c r="D37" i="3"/>
  <c r="D42" i="3"/>
  <c r="C42" i="3"/>
  <c r="D85" i="1"/>
  <c r="D99" i="1" s="1"/>
  <c r="D20" i="3" s="1"/>
  <c r="D6" i="3"/>
  <c r="C28" i="1"/>
  <c r="C102" i="1" s="1"/>
  <c r="G43" i="15" l="1"/>
  <c r="F43" i="15"/>
  <c r="D65" i="5"/>
  <c r="D72" i="5"/>
  <c r="AJ6" i="3"/>
  <c r="R42" i="3"/>
  <c r="S42" i="3"/>
  <c r="AI42" i="3"/>
  <c r="AJ42" i="3"/>
  <c r="S37" i="3"/>
  <c r="D35" i="5" s="1"/>
  <c r="AI37" i="3"/>
  <c r="AJ37" i="3"/>
  <c r="R37" i="3"/>
  <c r="C35" i="5" s="1"/>
  <c r="S41" i="3"/>
  <c r="D36" i="5" s="1"/>
  <c r="AI41" i="3"/>
  <c r="AJ41" i="3"/>
  <c r="R41" i="3"/>
  <c r="C36" i="5" s="1"/>
  <c r="F17" i="22"/>
  <c r="C4" i="3"/>
  <c r="D5" i="3"/>
  <c r="C6" i="3"/>
  <c r="C104" i="1"/>
  <c r="D43" i="3"/>
  <c r="C43" i="3"/>
  <c r="H8" i="15"/>
  <c r="E32" i="15"/>
  <c r="H35" i="15"/>
  <c r="E8" i="15"/>
  <c r="I34" i="15"/>
  <c r="H43" i="15" l="1"/>
  <c r="C48" i="15" s="1"/>
  <c r="C65" i="5"/>
  <c r="C72" i="5"/>
  <c r="D86" i="5"/>
  <c r="D64" i="5"/>
  <c r="D85" i="5"/>
  <c r="D71" i="5"/>
  <c r="AJ5" i="3"/>
  <c r="AI6" i="3"/>
  <c r="R43" i="3"/>
  <c r="S43" i="3"/>
  <c r="AI43" i="3"/>
  <c r="AJ43" i="3"/>
  <c r="C63" i="5"/>
  <c r="C70" i="5"/>
  <c r="AI4" i="3"/>
  <c r="I32" i="15"/>
  <c r="D103" i="1"/>
  <c r="C103" i="1"/>
  <c r="C53" i="1"/>
  <c r="C54" i="1" s="1"/>
  <c r="D53" i="1"/>
  <c r="D54" i="1" s="1"/>
  <c r="C5" i="3"/>
  <c r="D21" i="3"/>
  <c r="D10" i="3"/>
  <c r="I8" i="15"/>
  <c r="I35" i="15"/>
  <c r="C36" i="10" s="1"/>
  <c r="C52" i="15" l="1"/>
  <c r="C50" i="15" s="1"/>
  <c r="C64" i="5"/>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G19" i="10"/>
  <c r="E12" i="10"/>
  <c r="F12" i="10"/>
  <c r="G12" i="10"/>
  <c r="F9" i="10"/>
  <c r="G9" i="10"/>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C17" i="10"/>
  <c r="C16" i="10"/>
  <c r="D16" i="10" s="1"/>
  <c r="F19" i="10" l="1"/>
  <c r="F25" i="10"/>
  <c r="F26" i="10" s="1"/>
  <c r="G44" i="10"/>
  <c r="G49" i="10" s="1"/>
  <c r="E44" i="10"/>
  <c r="E49" i="10" s="1"/>
  <c r="D36" i="10"/>
  <c r="D9" i="10"/>
  <c r="C35" i="10"/>
  <c r="D35" i="10" s="1"/>
  <c r="C15" i="10"/>
  <c r="D15" i="10" s="1"/>
  <c r="C22" i="10"/>
  <c r="D22" i="10" s="1"/>
  <c r="C14" i="10"/>
  <c r="D14" i="10" s="1"/>
  <c r="C19" i="10"/>
  <c r="C30" i="10"/>
  <c r="D30" i="10" s="1"/>
  <c r="C11" i="10"/>
  <c r="D11" i="10" s="1"/>
  <c r="C18" i="10"/>
  <c r="D18" i="10" s="1"/>
  <c r="C32" i="10"/>
  <c r="D32" i="10" s="1"/>
  <c r="C28" i="10"/>
  <c r="D28" i="10" s="1"/>
  <c r="C33" i="10"/>
  <c r="D33" i="10" s="1"/>
  <c r="F44" i="10" l="1"/>
  <c r="F49" i="10" s="1"/>
  <c r="D19" i="10"/>
  <c r="E53" i="10"/>
  <c r="E51" i="10"/>
  <c r="E50" i="10" s="1"/>
  <c r="D25" i="10"/>
  <c r="D17" i="10"/>
  <c r="C12" i="10"/>
  <c r="D12" i="10" s="1"/>
  <c r="B7" i="10" l="1"/>
  <c r="B8" i="10"/>
  <c r="C8" i="10" l="1"/>
  <c r="D8" i="10" s="1"/>
  <c r="C7" i="10"/>
  <c r="D7" i="10" s="1"/>
  <c r="A53" i="10" l="1"/>
  <c r="B44"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AI31" i="3" l="1"/>
  <c r="AJ31" i="3"/>
  <c r="R38" i="3"/>
  <c r="R31" i="3"/>
  <c r="C34" i="5" s="1"/>
  <c r="B92" i="5"/>
  <c r="AH20" i="3"/>
  <c r="B94" i="5"/>
  <c r="B10" i="3"/>
  <c r="B86" i="5"/>
  <c r="B85" i="5"/>
  <c r="AH5" i="3"/>
  <c r="S31" i="3"/>
  <c r="D34" i="5" s="1"/>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AH31" i="3" s="1"/>
  <c r="C49" i="2"/>
  <c r="B42" i="3"/>
  <c r="C58" i="2"/>
  <c r="C59" i="2"/>
  <c r="B57" i="5"/>
  <c r="Q38" i="3" l="1"/>
  <c r="AH38" i="3"/>
  <c r="Q42" i="3"/>
  <c r="AH42" i="3"/>
  <c r="Q31" i="3"/>
  <c r="B34" i="5" s="1"/>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G50" i="10" l="1"/>
  <c r="E20" i="15" l="1"/>
  <c r="I20" i="15" s="1"/>
  <c r="C21" i="10" s="1"/>
  <c r="D21" i="10" s="1"/>
  <c r="D25" i="15"/>
  <c r="D43" i="15" s="1"/>
  <c r="E25" i="15" l="1"/>
  <c r="E43" i="15" s="1"/>
  <c r="C50" i="10" l="1"/>
  <c r="I25" i="15"/>
  <c r="I43" i="15" s="1"/>
  <c r="C47" i="15" s="1"/>
  <c r="C53" i="15" s="1"/>
  <c r="E58" i="15" s="1"/>
  <c r="F51" i="10" l="1"/>
  <c r="F50" i="10" s="1"/>
  <c r="D50" i="10" s="1"/>
  <c r="C49" i="15"/>
  <c r="E56" i="15" s="1"/>
  <c r="C26" i="10"/>
  <c r="D26" i="10" s="1"/>
  <c r="C44" i="10" l="1"/>
  <c r="D44" i="10" s="1"/>
  <c r="C53" i="10"/>
  <c r="F53" i="10" l="1"/>
  <c r="D53" i="10" s="1"/>
  <c r="C49" i="10"/>
  <c r="D49" i="10" s="1"/>
</calcChain>
</file>

<file path=xl/sharedStrings.xml><?xml version="1.0" encoding="utf-8"?>
<sst xmlns="http://schemas.openxmlformats.org/spreadsheetml/2006/main" count="1058" uniqueCount="680">
  <si>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</si>
  <si>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</si>
  <si>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</si>
  <si>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</si>
  <si>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</si>
  <si>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</si>
  <si>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</si>
  <si>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</si>
  <si>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</si>
  <si>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</si>
  <si>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</si>
  <si>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</si>
  <si>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</si>
  <si>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</si>
  <si>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</si>
  <si>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</si>
  <si>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</si>
  <si>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</si>
  <si>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</si>
  <si>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</si>
  <si>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</si>
  <si>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</si>
  <si>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</si>
  <si>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</si>
  <si>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</si>
  <si>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</si>
  <si>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</si>
  <si>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</si>
  <si>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</si>
  <si>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</si>
  <si>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</si>
  <si>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</si>
  <si>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</si>
  <si>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</si>
  <si>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</si>
  <si>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</si>
  <si>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</si>
  <si>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</si>
  <si>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</si>
  <si>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</si>
  <si>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</si>
  <si>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</si>
  <si>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</si>
  <si>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</si>
  <si>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</si>
  <si>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</si>
  <si>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</si>
  <si>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</si>
  <si>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</si>
  <si>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</si>
  <si>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</si>
  <si>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</si>
  <si>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</si>
  <si>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</si>
  <si>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</si>
  <si>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</si>
  <si>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</si>
  <si>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</si>
  <si>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</si>
  <si>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</si>
  <si>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</si>
  <si>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</si>
  <si>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</si>
  <si>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</si>
  <si>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</si>
  <si>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</si>
  <si>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</si>
  <si>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</si>
  <si>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</si>
  <si>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</si>
  <si>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</si>
  <si>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</si>
  <si>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</si>
  <si>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</si>
  <si>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</si>
  <si>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</si>
  <si>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</si>
  <si>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</si>
  <si>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</si>
  <si>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</si>
  <si>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</si>
  <si>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</si>
  <si>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</si>
  <si>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</si>
  <si>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</si>
  <si>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</si>
  <si>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</si>
  <si>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</si>
  <si>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</si>
  <si>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</si>
  <si>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</si>
  <si>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</si>
  <si>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</si>
  <si>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</si>
  <si>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</si>
  <si>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</si>
  <si>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</si>
  <si>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</si>
  <si>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</si>
  <si>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</si>
  <si>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</si>
  <si>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</si>
  <si>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</si>
  <si>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</si>
  <si>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</si>
  <si>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</si>
  <si>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</si>
  <si>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</si>
  <si>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</si>
  <si>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</si>
  <si>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</si>
  <si>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</si>
  <si>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</si>
  <si>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</si>
  <si>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</si>
  <si>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</si>
  <si>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</si>
  <si>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</si>
  <si>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</si>
  <si>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</si>
  <si>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</si>
  <si>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</si>
  <si>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</si>
  <si>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</si>
  <si>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</si>
  <si>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</si>
  <si>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</si>
  <si>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</si>
  <si>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</si>
  <si>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</si>
  <si>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</si>
  <si>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</si>
  <si>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</si>
  <si>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</si>
  <si>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</si>
  <si>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</si>
  <si>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</si>
  <si>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</si>
  <si>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</si>
  <si>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</si>
  <si>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</si>
  <si>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</si>
  <si>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</si>
  <si>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</si>
  <si>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</si>
  <si>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</si>
  <si>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</si>
  <si>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</si>
  <si>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</si>
  <si>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</si>
  <si>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</si>
  <si>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</si>
  <si>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</si>
  <si>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</si>
  <si>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</si>
  <si>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</si>
  <si>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</si>
  <si>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</si>
  <si>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</si>
  <si>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</si>
  <si>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</si>
  <si>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</si>
  <si>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</si>
  <si>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</si>
  <si>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</si>
  <si>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</si>
  <si>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</si>
  <si>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</si>
  <si>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</si>
  <si>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</si>
  <si>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</si>
  <si>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</si>
  <si>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</si>
  <si>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</si>
  <si>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</si>
  <si>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</si>
  <si>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</si>
  <si>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</si>
  <si>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</si>
  <si>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</si>
  <si>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</si>
  <si>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</si>
  <si>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</si>
  <si>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</si>
  <si>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</si>
  <si>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</si>
  <si>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</si>
  <si>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</si>
  <si>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</si>
  <si>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</si>
  <si>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</si>
  <si>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</si>
  <si>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</si>
  <si>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</si>
  <si>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</si>
  <si>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</si>
  <si>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</si>
  <si>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</si>
  <si>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</si>
  <si>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</si>
  <si>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</si>
  <si>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</si>
  <si>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</si>
  <si>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</si>
  <si>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</si>
  <si>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</si>
  <si>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</si>
  <si>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</si>
  <si>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</si>
  <si>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</si>
  <si>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</si>
  <si>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</si>
  <si>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</si>
  <si>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</si>
  <si>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</si>
  <si>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</si>
  <si>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</si>
  <si>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</si>
  <si>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</si>
  <si>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</si>
  <si>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</si>
  <si>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</si>
  <si>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</si>
  <si>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</si>
  <si>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</si>
  <si>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</si>
  <si>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</si>
  <si>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</si>
  <si>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</si>
  <si>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</si>
  <si>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</si>
  <si>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</si>
  <si>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</si>
  <si>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</si>
  <si>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</si>
  <si>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</si>
  <si>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</si>
  <si>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</si>
  <si>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</si>
  <si>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</si>
  <si>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</si>
  <si>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</si>
  <si>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</si>
  <si>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</si>
  <si>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</si>
  <si>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</si>
  <si>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</si>
  <si>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</si>
  <si>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</si>
  <si>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</si>
  <si>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</si>
  <si>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</si>
  <si>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</si>
  <si>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</si>
  <si>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</si>
  <si>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</si>
  <si>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</si>
  <si>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</si>
  <si>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</si>
  <si>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</si>
  <si>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</si>
  <si>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</si>
  <si>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</si>
  <si>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</si>
  <si>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</si>
  <si>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</si>
  <si>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</si>
  <si>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</si>
  <si>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</si>
  <si>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</si>
  <si>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</si>
  <si>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</si>
  <si>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</si>
  <si>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</si>
  <si>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</si>
  <si>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</si>
  <si>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</si>
  <si>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</si>
  <si>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</si>
  <si>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</si>
  <si>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</si>
  <si>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</si>
  <si>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</si>
  <si>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</si>
  <si>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</si>
  <si>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</si>
  <si>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</si>
  <si>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</si>
  <si>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</si>
  <si>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</si>
  <si>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</si>
  <si>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</si>
  <si>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</si>
  <si>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</si>
  <si>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</si>
  <si>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</si>
  <si>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</si>
  <si>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</si>
  <si>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</si>
  <si>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</si>
  <si>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</si>
  <si>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</si>
  <si>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</si>
  <si>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</si>
  <si>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</si>
  <si>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</si>
  <si>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</si>
  <si>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</si>
  <si>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</si>
  <si>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</si>
  <si>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</si>
  <si>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</si>
  <si>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</si>
  <si>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</si>
  <si>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</si>
  <si>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</si>
  <si>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</si>
  <si>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</si>
  <si>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</si>
  <si>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</si>
  <si>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</si>
  <si>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</si>
  <si>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</si>
  <si>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</si>
  <si>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</si>
  <si>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</si>
  <si>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</si>
  <si>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</si>
  <si>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</si>
  <si>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</si>
  <si>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</si>
  <si>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</si>
  <si>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</si>
  <si>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</si>
  <si>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</si>
  <si>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</si>
  <si>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</si>
  <si>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</si>
  <si>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</si>
  <si>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</si>
  <si>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</si>
  <si>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</si>
  <si>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</si>
  <si>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</si>
  <si>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</si>
  <si>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</si>
  <si>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</si>
  <si>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</si>
  <si>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</si>
  <si>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</si>
  <si>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</si>
  <si>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</si>
  <si>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</si>
  <si>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</si>
  <si>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</si>
  <si>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</si>
  <si>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</si>
  <si>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</si>
  <si>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</si>
  <si>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</si>
  <si>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</si>
  <si>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</si>
  <si>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</si>
  <si>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</si>
  <si>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</si>
  <si>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</si>
  <si>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</si>
  <si>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</si>
  <si>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</si>
  <si>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</si>
  <si>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</si>
  <si>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</si>
  <si>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Cheltuieli cu activități specifice priorității de investiție</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</si>
  <si>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</si>
  <si>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</si>
  <si>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</si>
  <si>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</si>
  <si>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</si>
  <si>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</si>
  <si>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</si>
  <si>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</si>
  <si>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</si>
  <si>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</si>
  <si>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</si>
  <si>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</si>
  <si>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</si>
  <si>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</si>
  <si>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</si>
  <si>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</si>
  <si>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</si>
  <si>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</si>
  <si>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</si>
  <si>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</si>
  <si>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</si>
  <si>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</si>
  <si>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</si>
  <si>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</si>
  <si>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</si>
  <si>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</si>
  <si>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8.4</t>
  </si>
  <si>
    <t xml:space="preserve">Cheltuieli cu activități de de dezvoltare experimentală /activităţi de inovare
</t>
  </si>
  <si>
    <t>Cheltuieli cu activități de realizare a produsului (bun sau serviciu) sau procesului</t>
  </si>
  <si>
    <t xml:space="preserve">Cheltuieli cu activitatea de introducere în circuitul economic a
produsului (bun sau serviciu) sau procesului
</t>
  </si>
  <si>
    <t>Finanțarea nerambursabilă totală solicitată- IMM</t>
  </si>
  <si>
    <t>Finanțarea nerambursabilă totală solicitată-ITT</t>
  </si>
  <si>
    <t>Valoare totală eligibilă-IMM</t>
  </si>
  <si>
    <t>Valoare totală eligibilă-ITT</t>
  </si>
  <si>
    <t>Data acordării ajutorului</t>
  </si>
  <si>
    <t>Valoarea ajutorului (EUR)</t>
  </si>
  <si>
    <t>Cursul valutar la care a fost calculat echivalentul în lei</t>
  </si>
  <si>
    <t>Denumirea completă a furnizorul ajutorului</t>
  </si>
  <si>
    <t>Forma ajutorului,</t>
  </si>
  <si>
    <t>costuri finanțate</t>
  </si>
  <si>
    <t>IMM -ul a beneficiat de ajutoare de minimis în ultimii 2 ani fiscali înainte de data depunerii cererii de finanţare şi în anul curent depunerii cererii de finanţare, după cum urmează:</t>
  </si>
  <si>
    <t>ITT -ul a beneficiat de ajutoare de minimis în ultimii 2 ani fiscali înainte de data depunerii cererii de finanţare şi în anul curent depunerii cererii de finanţare, după cum urmează:</t>
  </si>
  <si>
    <t>Proiectia Contului de profit și pierdere la nivelul intregii activitati a intreprinderii, cu ajutor nerambursabil, pe perioada de implementare si operare a investitiei</t>
  </si>
  <si>
    <t>8.5</t>
  </si>
  <si>
    <r>
      <t>Cheltuieli cu salarii-angajații ITT -</t>
    </r>
    <r>
      <rPr>
        <sz val="10"/>
        <color rgb="FFFF0000"/>
        <rFont val="Calibri"/>
        <family val="2"/>
        <scheme val="minor"/>
      </rPr>
      <t>in limita a 50% din valoarea cheltuielilor eligibile aferente ajutorului de minimis</t>
    </r>
  </si>
  <si>
    <r>
      <t>Cheltuieli diverse și neprevăzute</t>
    </r>
    <r>
      <rPr>
        <sz val="10"/>
        <color rgb="FFFF0000"/>
        <rFont val="Calibri"/>
        <family val="2"/>
        <scheme val="minor"/>
      </rPr>
      <t xml:space="preserve"> în limita a 10% din valoarea eligibilă a cheltuielilor eligibile cuprinse la sub-categoriile  38, 39,40,53,54,55,57,58</t>
    </r>
  </si>
  <si>
    <r>
      <t xml:space="preserve">Cheltuieli cu activitățile obligatorii de publicitate și informare aferente proiectului - </t>
    </r>
    <r>
      <rPr>
        <sz val="10"/>
        <color rgb="FFFF0000"/>
        <rFont val="Calibri"/>
        <family val="2"/>
        <scheme val="minor"/>
      </rPr>
      <t>maxim 5.000 lei fara TVA</t>
    </r>
  </si>
  <si>
    <r>
      <t xml:space="preserve">Cheltuielile cu activitatea de audit financiar extern - </t>
    </r>
    <r>
      <rPr>
        <sz val="10"/>
        <color rgb="FFFF0000"/>
        <rFont val="Calibri"/>
        <family val="2"/>
        <scheme val="minor"/>
      </rPr>
      <t xml:space="preserve">5000 lei fara TVA trimestrial </t>
    </r>
  </si>
  <si>
    <r>
      <t>Construcţii şi instalaţii (</t>
    </r>
    <r>
      <rPr>
        <sz val="10"/>
        <color rgb="FFFF0000"/>
        <rFont val="Calibri"/>
        <family val="2"/>
        <scheme val="minor"/>
      </rPr>
      <t>• Construcţii şi instalaţii aferente activităților de construire/ extindere/ modernizare a infrastructurii de producție a IMM în vederea indeplinirii obiectivului proiectului, în limita a 40% din valoarea eligibilă a proiectului;
• Cheltuieli cu achiziţionarea de instalaţii/ echipamente specifice în scopul obţinerii unei economii de energie, precum şi sisteme care utilizează surse regenerabile/ alternative de energie pentru eficientizarea activităţilor pentru care a solicitat finanţare, în limita a 10% din valoarea eligibilă a proiectului, alte cheltuieli conform ghidului specific)</t>
    </r>
  </si>
  <si>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</si>
  <si>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</si>
  <si>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</si>
  <si>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</si>
  <si>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</si>
  <si>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</si>
  <si>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</si>
  <si>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</si>
  <si>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</si>
  <si>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</si>
  <si>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</si>
  <si>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</si>
  <si>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</si>
  <si>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</si>
  <si>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</si>
  <si>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</si>
  <si>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</si>
  <si>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</si>
  <si>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</si>
  <si>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</si>
  <si>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</si>
  <si>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</si>
  <si>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</si>
  <si>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</si>
  <si>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</si>
  <si>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</si>
  <si>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</si>
  <si>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</si>
  <si>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</si>
  <si>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</si>
  <si>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</si>
  <si>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</si>
  <si>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</si>
  <si>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</si>
  <si>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</si>
  <si>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</si>
  <si>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</si>
  <si>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</si>
  <si>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</si>
  <si>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</si>
  <si>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</si>
  <si>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</si>
  <si>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</si>
  <si>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</si>
  <si>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</si>
  <si>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</si>
  <si>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</si>
  <si>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</si>
  <si>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</si>
  <si>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</si>
  <si>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</si>
  <si>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</si>
  <si>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</si>
  <si>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</si>
  <si>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</si>
  <si>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</si>
  <si>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</si>
  <si>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</si>
  <si>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</si>
  <si>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</si>
  <si>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</si>
  <si>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</si>
  <si>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</si>
  <si>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</si>
  <si>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</si>
  <si>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</si>
  <si>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</si>
  <si>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Introducerea datelor din bilant</t>
  </si>
  <si>
    <t>Nota: aceasta macheta se va completa pentru beneficiar, cu informatii din ultimele trei exercitii financiare (ultimii 3 ani)</t>
  </si>
  <si>
    <t>Introducerea datelor din situatiile financiare (bilant, cont de rezultate patrimonial)</t>
  </si>
  <si>
    <t>BILANT</t>
  </si>
  <si>
    <t>Atentie: introduceti date doar in celulele marcate cu culoarea gri. Restul datelor sunt fie predefinite, fie generate automat.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</si>
  <si>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</si>
  <si>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</si>
  <si>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</si>
  <si>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</si>
  <si>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</si>
  <si>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</si>
  <si>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</si>
  <si>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</si>
  <si>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</si>
  <si>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</si>
  <si>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</si>
  <si>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</si>
  <si>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</si>
  <si>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</si>
  <si>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</si>
  <si>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</si>
  <si>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</si>
  <si>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</si>
  <si>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</si>
  <si>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</si>
  <si>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</si>
  <si>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</si>
  <si>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</si>
  <si>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</si>
  <si>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</si>
  <si>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</si>
  <si>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</si>
  <si>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</si>
  <si>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</si>
  <si>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</si>
  <si>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</si>
  <si>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</si>
  <si>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</si>
  <si>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</si>
  <si>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</si>
  <si>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0"/>
        <color indexed="8"/>
        <rFont val="Calibri"/>
        <family val="2"/>
        <scheme val="minor"/>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</si>
  <si>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</si>
  <si>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</si>
  <si>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</si>
  <si>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</si>
  <si>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0"/>
        <color indexed="8"/>
        <rFont val="Calibri"/>
        <family val="2"/>
        <scheme val="minor"/>
      </rPr>
      <t xml:space="preserve"> </t>
    </r>
    <r>
      <rPr>
        <b/>
        <sz val="10"/>
        <color indexed="8"/>
        <rFont val="Calibri"/>
        <family val="2"/>
        <scheme val="minor"/>
      </rPr>
      <t xml:space="preserve"> într-o perioadă de până la un an  </t>
    </r>
  </si>
  <si>
    <r>
      <t>1. Datorii comerciale,  avansuri şi alte decontări</t>
    </r>
    <r>
      <rPr>
        <sz val="10"/>
        <color indexed="8"/>
        <rFont val="Calibri"/>
        <family val="2"/>
        <scheme val="minor"/>
      </rPr>
      <t xml:space="preserve">  ,  din care:</t>
    </r>
  </si>
  <si>
    <t xml:space="preserve">     Datorii comerciale şi avansuri  , din care:</t>
  </si>
  <si>
    <t xml:space="preserve">          Avansuri  primite </t>
  </si>
  <si>
    <r>
      <t xml:space="preserve">2. Datorii către bugete  </t>
    </r>
    <r>
      <rPr>
        <sz val="10"/>
        <color indexed="8"/>
        <rFont val="Calibri"/>
        <family val="2"/>
        <scheme val="minor"/>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</si>
  <si>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</si>
  <si>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</si>
  <si>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</si>
  <si>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</si>
  <si>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</si>
  <si>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</si>
  <si>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0"/>
        <rFont val="Calibri"/>
        <family val="2"/>
        <scheme val="minor"/>
      </rPr>
      <t xml:space="preserve"> </t>
    </r>
    <r>
      <rPr>
        <b/>
        <sz val="10"/>
        <rFont val="Calibri"/>
        <family val="2"/>
        <scheme val="minor"/>
      </rPr>
      <t xml:space="preserve">a fi  plătite în cursul exerciţiului curent  </t>
    </r>
  </si>
  <si>
    <t xml:space="preserve">6. Salariile angajaţilor </t>
  </si>
  <si>
    <r>
      <t>7. Alte drepturi cuvenite  altor categorii de persoane (pensii, indemnizaţii de şomaj, burse)</t>
    </r>
    <r>
      <rPr>
        <sz val="10"/>
        <color indexed="8"/>
        <rFont val="Calibri"/>
        <family val="2"/>
        <scheme val="minor"/>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</si>
  <si>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</si>
  <si>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</si>
  <si>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</si>
  <si>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</si>
  <si>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</si>
  <si>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</si>
  <si>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</si>
  <si>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0"/>
        <color indexed="8"/>
        <rFont val="Calibri"/>
        <family val="2"/>
        <scheme val="minor"/>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</si>
  <si>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</si>
  <si>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</si>
  <si>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</si>
  <si>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</si>
  <si>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</si>
  <si>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</si>
  <si>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</si>
  <si>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t>Introducerea datelor din contul de rezultate patrimonial</t>
  </si>
  <si>
    <t>Introducerea datelor din situatiile financiare (bilant, cont de rezultat patrimonial)</t>
  </si>
  <si>
    <t>CONTUL DE REZULTAT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</si>
  <si>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</si>
  <si>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</si>
  <si>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</si>
  <si>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</si>
  <si>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</si>
  <si>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</si>
  <si>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</si>
  <si>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</si>
  <si>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</si>
  <si>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</si>
  <si>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</si>
  <si>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</si>
  <si>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</si>
  <si>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</si>
  <si>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</si>
  <si>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</si>
  <si>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</si>
  <si>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</si>
  <si>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</si>
  <si>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</si>
  <si>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</si>
  <si>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</si>
  <si>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</si>
  <si>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</si>
  <si>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</si>
  <si>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</si>
  <si>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Verificarea de la pct. 3 ) se face în mod automat, în baza informațiilor introduse deja. 
Punctele 1) și 2) de mai jos fac obiectul Declarației de eligibilitate, pe propria răspundere.</t>
  </si>
  <si>
    <t>1. Atunci când întreprinderea face obiectul unei proceduri colective de insolvență sau îndeplinește criteriile prevăzute de legislația națională pentru inițierea unei proceduri colective de insolvență la cererea creditorilor săi.</t>
  </si>
  <si>
    <t>2. Atunci când întreprinderea a primit ajutor pentru salvare și nu a rambursat încă împrumutul sau nu a încetat garanția sau a primit ajutoare pentru restructurare și face încă obiectul unui plan de restructurare.</t>
  </si>
  <si>
    <t xml:space="preserve">3. Calculul se aplică unei întreprinderi care nu este un IMM (întreprindere mare). </t>
  </si>
  <si>
    <r>
      <t xml:space="preserve">Intreprinderea  Nu este in dificultate </t>
    </r>
    <r>
      <rPr>
        <sz val="10"/>
        <rFont val="Calibri"/>
        <family val="2"/>
        <scheme val="minor"/>
      </rPr>
      <t>daca unul din indicatorii de mai jos, este indeplinit  in oricare din ultimele doua exercitii financiare</t>
    </r>
  </si>
  <si>
    <r>
      <t xml:space="preserve">Intreprinderea   este in dificultate </t>
    </r>
    <r>
      <rPr>
        <sz val="10"/>
        <rFont val="Calibri"/>
        <family val="2"/>
        <scheme val="minor"/>
      </rPr>
      <t>daca in  fiecare din ultimele doua exercitii financiare conditiile 0&gt; e1</t>
    </r>
    <r>
      <rPr>
        <vertAlign val="subscript"/>
        <sz val="10"/>
        <rFont val="Calibri"/>
        <family val="2"/>
        <scheme val="minor"/>
      </rPr>
      <t>N</t>
    </r>
    <r>
      <rPr>
        <sz val="10"/>
        <rFont val="Calibri"/>
        <family val="2"/>
        <scheme val="minor"/>
      </rPr>
      <t>&gt;7,5  și e2</t>
    </r>
    <r>
      <rPr>
        <vertAlign val="subscript"/>
        <sz val="10"/>
        <rFont val="Calibri"/>
        <family val="2"/>
        <scheme val="minor"/>
      </rPr>
      <t>N</t>
    </r>
    <r>
      <rPr>
        <sz val="10"/>
        <rFont val="Calibri"/>
        <family val="2"/>
        <scheme val="minor"/>
      </rPr>
      <t xml:space="preserve">&lt;1   SI </t>
    </r>
  </si>
  <si>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</si>
  <si>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r>
      <t xml:space="preserve">EBITDA = (+)Profit net / (-)Pierdere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t>
    </r>
  </si>
  <si>
    <r>
      <t>Datorii totale/Capitaluri proprii totale (e1</t>
    </r>
    <r>
      <rPr>
        <vertAlign val="subscript"/>
        <sz val="10"/>
        <rFont val="Calibri"/>
        <family val="2"/>
        <scheme val="minor"/>
      </rPr>
      <t>N</t>
    </r>
    <r>
      <rPr>
        <sz val="10"/>
        <rFont val="Calibri"/>
        <family val="2"/>
        <scheme val="minor"/>
      </rPr>
      <t>,  respectiv  e1</t>
    </r>
    <r>
      <rPr>
        <vertAlign val="subscript"/>
        <sz val="10"/>
        <rFont val="Calibri"/>
        <family val="2"/>
        <scheme val="minor"/>
      </rPr>
      <t>N-1</t>
    </r>
    <r>
      <rPr>
        <sz val="10"/>
        <rFont val="Calibri"/>
        <family val="2"/>
        <scheme val="minor"/>
      </rPr>
      <t>)</t>
    </r>
  </si>
  <si>
    <r>
      <t xml:space="preserve">Profit net </t>
    </r>
    <r>
      <rPr>
        <vertAlign val="subscript"/>
        <sz val="10"/>
        <rFont val="Calibri"/>
        <family val="2"/>
        <scheme val="minor"/>
      </rPr>
      <t>N</t>
    </r>
    <r>
      <rPr>
        <sz val="10"/>
        <rFont val="Calibri"/>
        <family val="2"/>
        <scheme val="minor"/>
      </rPr>
      <t xml:space="preserve">/Pierderea neta  </t>
    </r>
  </si>
  <si>
    <r>
      <t>EBITDA</t>
    </r>
    <r>
      <rPr>
        <sz val="10"/>
        <rFont val="Calibri"/>
        <family val="2"/>
        <scheme val="minor"/>
      </rPr>
      <t xml:space="preserve"> = (+)Profit net /(-)Pierderea neta   </t>
    </r>
    <r>
      <rPr>
        <b/>
        <sz val="10"/>
        <rFont val="Calibri"/>
        <family val="2"/>
        <scheme val="minor"/>
      </rPr>
      <t>+</t>
    </r>
    <r>
      <rPr>
        <sz val="10"/>
        <rFont val="Calibri"/>
        <family val="2"/>
        <scheme val="minor"/>
      </rPr>
      <t xml:space="preserve"> Cheltuieli cu impozitul pe profit  </t>
    </r>
    <r>
      <rPr>
        <b/>
        <sz val="10"/>
        <rFont val="Calibri"/>
        <family val="2"/>
        <scheme val="minor"/>
      </rPr>
      <t>+</t>
    </r>
    <r>
      <rPr>
        <sz val="10"/>
        <rFont val="Calibri"/>
        <family val="2"/>
        <scheme val="minor"/>
      </rPr>
      <t xml:space="preserve"> Cheltuieli cu dobânzile  </t>
    </r>
    <r>
      <rPr>
        <b/>
        <sz val="10"/>
        <rFont val="Calibri"/>
        <family val="2"/>
        <scheme val="minor"/>
      </rPr>
      <t>+</t>
    </r>
    <r>
      <rPr>
        <sz val="10"/>
        <rFont val="Calibri"/>
        <family val="2"/>
        <scheme val="minor"/>
      </rPr>
      <t xml:space="preserve"> Cheltuieli cu amortizarea </t>
    </r>
  </si>
  <si>
    <r>
      <t>EBITDA/Cheltuieli cu dobânzile(  e2</t>
    </r>
    <r>
      <rPr>
        <vertAlign val="subscript"/>
        <sz val="10"/>
        <rFont val="Calibri"/>
        <family val="2"/>
        <scheme val="minor"/>
      </rPr>
      <t>N</t>
    </r>
    <r>
      <rPr>
        <sz val="10"/>
        <rFont val="Calibri"/>
        <family val="2"/>
        <scheme val="minor"/>
      </rPr>
      <t xml:space="preserve"> ,respectiv e2 </t>
    </r>
    <r>
      <rPr>
        <vertAlign val="subscript"/>
        <sz val="10"/>
        <rFont val="Calibri"/>
        <family val="2"/>
        <scheme val="minor"/>
      </rPr>
      <t>N-1</t>
    </r>
    <r>
      <rPr>
        <sz val="10"/>
        <rFont val="Calibri"/>
        <family val="2"/>
        <scheme val="minor"/>
      </rPr>
      <t>)</t>
    </r>
  </si>
  <si>
    <t>Nota: aceasta macheta se va completa pentru beneficiar, cu informatii din ultimele trei exercitii financiare (ultimii 3 ani)
Pentru beneficiarul cu vechime de 1 sau 2 ani, se vor completa doar coloanele aferente anului (N), respectiv anilor (N-1) si (N)</t>
  </si>
  <si>
    <t>þ Introducerea datelor din situatiile financiare (bilant, cont de profit si pierdere)</t>
  </si>
  <si>
    <t>D.Datorii ce trebuie platite intr-o perioada de pana la un an, din care</t>
  </si>
  <si>
    <t xml:space="preserve">    Sume datorate institutiilor de credit</t>
  </si>
  <si>
    <t>E.Active circulante nete respectiv datorii curente nete</t>
  </si>
  <si>
    <t>G.Datorii ce trebuie platite intr-o perioada mai mare de un an</t>
  </si>
  <si>
    <t>H.Provizioane pentru riscuri si cheltuieli</t>
  </si>
  <si>
    <t xml:space="preserve">    Subvenţii pentru investiţii</t>
  </si>
  <si>
    <t xml:space="preserve">    Venituri înregistrate în avans</t>
  </si>
  <si>
    <t xml:space="preserve">      capital social subscris si varsat</t>
  </si>
  <si>
    <t>II.Rezerve din reevaluare</t>
  </si>
  <si>
    <t>III.Rezerve</t>
  </si>
  <si>
    <t>IV.Rezultatul reportat</t>
  </si>
  <si>
    <t>excedentul / profitul reportat       sau       Sold Creditor</t>
  </si>
  <si>
    <t>deficitul / pierderea reportata                    Sold Debitor</t>
  </si>
  <si>
    <t>V.Rezultatul exercitiului financiar</t>
  </si>
  <si>
    <t>excedentul / profitul exercitiului financiar       sau       Sold Creditor</t>
  </si>
  <si>
    <t>deficitul / pierderea exercitiului financiar                     Sold Debitor</t>
  </si>
  <si>
    <t>Repartizarea excedentului / profitului</t>
  </si>
  <si>
    <t xml:space="preserve">    Repartizarea excedentului privind activitatile fara scop patrimonial</t>
  </si>
  <si>
    <t xml:space="preserve">    Repartizarea profitului privind activitatile economice</t>
  </si>
  <si>
    <t>Fondul social al membrilor Caselor de Ajutor Reciproc (C.A.R.)</t>
  </si>
  <si>
    <t>Fondul pentru ajutor în caz de deces al membrilor Caselor de Ajutor Reciproc C.A.R.)</t>
  </si>
  <si>
    <t>Fondul de rulment al membrilor asociatiilor de proprietari</t>
  </si>
  <si>
    <t>Alte fonduri privind activitatiile fara scop patrimonial</t>
  </si>
  <si>
    <t>Introducerea datelor din contul de profit si pierdere</t>
  </si>
  <si>
    <t>CONTUL REZULTATULUI EXERCITIULUI</t>
  </si>
  <si>
    <t>Atentie: introduceti date doar in coloanele marcate cu culoarea gri. Restul datelor sunt fie predefinite, fie generate automat.</t>
  </si>
  <si>
    <t>(RON)</t>
  </si>
  <si>
    <t>I. Venituri din activităţile fără scop patrimonial, din care</t>
  </si>
  <si>
    <t>Venituri din cotizaţiile membrilor şi contribuţiile băneşti sau în natură ale membrilor şi simpatizanţilor</t>
  </si>
  <si>
    <t>II. Cheltuieli privind activităţile fără scop patrimonial</t>
  </si>
  <si>
    <t>III. Rezultatul activităţilor fără scop patrimonial</t>
  </si>
  <si>
    <t xml:space="preserve">  excedent</t>
  </si>
  <si>
    <t xml:space="preserve">  deficit</t>
  </si>
  <si>
    <t>IV. Venituri din activităţile cu destinaţie specială</t>
  </si>
  <si>
    <t>V. Cheltuieli privind activităţile cu destinaţie specială</t>
  </si>
  <si>
    <t>VI. Rezultatul activităţilor cu destinaţie specială</t>
  </si>
  <si>
    <t>VII. Venituri din activităţile economice</t>
  </si>
  <si>
    <t>VIII. Cheltuieli privind activităţile economice</t>
  </si>
  <si>
    <t>IX. Rezultatul activităţilor economice</t>
  </si>
  <si>
    <t xml:space="preserve">  profit</t>
  </si>
  <si>
    <t xml:space="preserve">  pierdere</t>
  </si>
  <si>
    <t>X. Venituri totale</t>
  </si>
  <si>
    <t>XI. Cheltuieli totale</t>
  </si>
  <si>
    <t>XII. Rezultatul net al exerciţiului</t>
  </si>
  <si>
    <t xml:space="preserve">  excedent / profit</t>
  </si>
  <si>
    <t xml:space="preserve">  deficit / pierdere</t>
  </si>
  <si>
    <r>
      <t xml:space="preserve">1. Când mai mult de jumătate din capitalul social subscris a dispărut din cauza pierderilor acumulate.
</t>
    </r>
    <r>
      <rPr>
        <b/>
        <i/>
        <sz val="10"/>
        <rFont val="Calibri"/>
        <family val="2"/>
        <scheme val="minor"/>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</si>
  <si>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scheme val="minor"/>
      </rPr>
      <t>Pierdere acumulata</t>
    </r>
    <r>
      <rPr>
        <sz val="10"/>
        <rFont val="Calibri"/>
        <family val="2"/>
        <scheme val="minor"/>
      </rPr>
      <t xml:space="preserve">), atunci se calculează </t>
    </r>
    <r>
      <rPr>
        <b/>
        <sz val="10"/>
        <rFont val="Calibri"/>
        <family val="2"/>
        <scheme val="minor"/>
      </rPr>
      <t xml:space="preserve">Pierderile de capital </t>
    </r>
    <r>
      <rPr>
        <sz val="10"/>
        <rFont val="Calibri"/>
        <family val="2"/>
        <scheme val="minor"/>
      </rPr>
      <t>(Pierderea acumulata + Prime de capital + Rezerve din reevaluare + Rezerve)</t>
    </r>
  </si>
  <si>
    <t>  da     nu</t>
  </si>
  <si>
    <t>  da    nu</t>
  </si>
  <si>
    <t>  da  nu</t>
  </si>
  <si>
    <t>Conform prevederilor de la art. 15 alin. (2) din Legea nr. 227/2015 privind Codul fiscal, cu modificarile si completarile ulterioare si a prevederilor de la pct. 3 alin. (1) din Normele metodologice, in cazul organizatiilor nonprofit, la calculul rezultatului fiscal, urmatoarele tipuri de venituri sunt venituri neimpozabile:</t>
  </si>
  <si>
    <t>a) cotizatiile si taxele de inscriere ale membrilor;</t>
  </si>
  <si>
    <t>b) contributiile banesti sau in natura ale membrilor si simpatizantilor;</t>
  </si>
  <si>
    <t>c) taxele de inregistrare stabilite potrivit legislatiei in vigoare;</t>
  </si>
  <si>
    <t>d) veniturile obtinute din vize, taxe si penalitati sportive sau din participarea la competitii si demonstratii sportive;</t>
  </si>
  <si>
    <t>e) donatiile, precum si banii sau bunurile primite prin sponsorizare/mecenat;</t>
  </si>
  <si>
    <t>f) veniturile din dividende, dobanzi, precum si din diferentele de curs valutar aferente disponibilitatilor si veniturilor neimpozabile</t>
  </si>
  <si>
    <t>g) veniturile din dobanzi obtinute de casele de ajutor reciproc din acordarea de imprumuturi potrivit legii de organizare si functionare;</t>
  </si>
  <si>
    <t>h) veniturile pentru care se datoreaza impozit pe spectacole;</t>
  </si>
  <si>
    <t>i) resursele obtinute din fonduri publice sau din finantari nerambursabile;</t>
  </si>
  <si>
    <t>j) veniturile realizate din actiuni ocazionale precum: evenimente de strangere de fonduri cu taxa de participare, serbari, tombole, conferinte, utilizate in scop social sau profesional, potrivit statutului acestora;</t>
  </si>
  <si>
    <t>k) veniturile rezultate din cedarea activelor corporale aflate in proprietatea organizatiilor nonprofit, altele decat cele care sunt sau au fost folosite intr-o activitate economica;</t>
  </si>
  <si>
    <t>l) veniturile obtinute din reclama si publicitate, veniturile din inchirieri de spatii publicitare pe: cladiri, terenuri, tricouri, carti, reviste, ziare, realizate de organizatiile nonprofit de utilitate publica, potrivit legilor de organizare si functionare, din domeniul culturii, cercetarii stiintifice, invatamantului, sportului, sanatatii, precum si de camerele de comert si industrie, organizatiile sindicale si organizatiile patronale; nu se includ in aceasta categorie veniturile obtinute din prestari de servicii de intermediere in reclama si publicitate;</t>
  </si>
  <si>
    <t>m) sumele primite ca urmare a nerespectarii conditiilor cu care s-a facut donatia/sponsorizarea, potrivit legii, sub rezerva ca sumele respective sa fie utilizate de catre organizatiile nonprofit, in anul curent sau in anii urmatori, pentru realizarea scopului si obiectivelor acestora, potrivit actului constitutiv sau statutului, dupa caz;</t>
  </si>
  <si>
    <t>n) veniturile realizate din despagubiri de la societatile de asigurare pentru pagubele produse la activele corporale proprii, altele decat cele care sunt utilizate in activitatea economica;</t>
  </si>
  <si>
    <t>o) sumele primite din impozitul pe venit datorat de persoanele fizice, potrivit prevederilor titlului IV;</t>
  </si>
  <si>
    <t>p) sumele colectate de organizatiile colective autorizate, potrivit legii, pentru indeplinirea responsabilitatilor de finantare a gestionarii deseurilor.</t>
  </si>
  <si>
    <t> In cazul organizatiilor nonprofit, organizatiilor sindicale, organizatiilor patronale, pentru calculul rezultatului fiscal sunt neimpozabile si alte venituri realizate, pana la nivelul echivalentului in lei a 15.000 euro, intr-un an fiscal, dar nu mai mult de 10% din veniturile totale neimpozabile prevazute la alin. (2). Calculul sumei in lei reprezentand echivalentul a 15.000 euro se face, prin utilizarea cursului mediu de schimb valutar EUR/RON comunicat de Banca Nationala a Romaniei pentru anul fiscal.</t>
  </si>
  <si>
    <t>Asadar, numai in cazul in care o asociatie/fundatie etc desfasoara activitate economica si nu se incadreaza la exceptiile prevazute mai inainte, datoreaza impozit pe profit.</t>
  </si>
  <si>
    <t>Conform art. 41 alin. (5) din Codul fiscal:</t>
  </si>
  <si>
    <t>"(5) Urmatorii contribuabili au obligatia de a declara si plati impozitul pe profit, astfel:</t>
  </si>
  <si>
    <t>a) persoanele juridice romane prevazute la art. 15 au obligatia de a declara si plati impozitul pe profit, anual, pana la data de 25 februarie inclusiv a anului urmator celui pentru care se calculeaza impozitul, cu exceptia celor care intra sub incidenta prevederilor art. 16 alin. (5), care au obligatia sa depuna declaratia si sa plateasca impozitul pe profit aferent anului fiscal respectiv pana la data de 25 a celei de-a doua luni inclusiv de la inchiderea anului fiscal modificat;"</t>
  </si>
  <si>
    <t>Organizatiile nonprofit sunt prevazute la art. 15 alin. (2) din Codul fiscal. Prin urmare, inca de la infiintare ONG-urile trebuie sa depuna formularul 010, pentru a se inregistra ca platitoare de impozit pe profit, in vectorul fiscal si sa depuna declaratia privind impozitul pe profit pana la data de 25 februarie inclusiv a anului urmator celui pentru care se calculeaza impozitul,indiferent daca desfasoara activitate economica sau nu.</t>
  </si>
</sst>
</file>

<file path=xl/styles.xml><?xml version="1.0" encoding="utf-8"?>
<styleSheet xmlns="http://schemas.openxmlformats.org/spreadsheetml/2006/main" xmlns:mc="http://schemas.openxmlformats.org/markup-compatibility/2006" xmlns:x14ac="http://schemas.microsoft.com/office/spreadsheetml/2009/9/ac" mc:Ignorable="x14ac">
  <fonts count="67"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color rgb="FFFF0000"/>
      <name val="Calibri"/>
      <family val="2"/>
      <charset val="238"/>
      <scheme val="minor"/>
    </font>
    <font>
      <sz val="11"/>
      <name val="Calibri"/>
      <family val="2"/>
      <charset val="238"/>
    </font>
    <font>
      <b/>
      <sz val="11"/>
      <color theme="1"/>
      <name val="Times New Roman"/>
      <family val="1"/>
      <charset val="238"/>
    </font>
    <font>
      <sz val="10"/>
      <color rgb="FFFF0000"/>
      <name val="Calibri"/>
      <family val="2"/>
      <scheme val="minor"/>
    </font>
    <font>
      <sz val="10"/>
      <name val="Calibri"/>
      <family val="2"/>
    </font>
    <font>
      <b/>
      <sz val="10"/>
      <name val="Calibri"/>
      <family val="2"/>
    </font>
    <font>
      <vertAlign val="subscript"/>
      <sz val="10"/>
      <name val="Calibri"/>
      <family val="2"/>
    </font>
    <font>
      <b/>
      <sz val="10"/>
      <name val="Symbol"/>
      <family val="1"/>
      <charset val="2"/>
    </font>
    <font>
      <b/>
      <u/>
      <sz val="10"/>
      <color theme="1"/>
      <name val="Calibri"/>
      <family val="2"/>
      <scheme val="minor"/>
    </font>
    <font>
      <sz val="10"/>
      <color theme="1"/>
      <name val="Calibri"/>
      <family val="2"/>
      <scheme val="minor"/>
    </font>
    <font>
      <u/>
      <sz val="10"/>
      <color theme="1"/>
      <name val="Calibri"/>
      <family val="2"/>
      <scheme val="minor"/>
    </font>
    <font>
      <b/>
      <sz val="10"/>
      <color rgb="FF92D050"/>
      <name val="Calibri"/>
      <family val="2"/>
      <scheme val="minor"/>
    </font>
    <font>
      <b/>
      <i/>
      <sz val="10"/>
      <name val="Calibri"/>
      <family val="2"/>
      <scheme val="minor"/>
    </font>
    <font>
      <sz val="10"/>
      <name val="Calibri"/>
      <family val="2"/>
      <scheme val="minor"/>
    </font>
    <font>
      <b/>
      <sz val="10"/>
      <color indexed="8"/>
      <name val="Calibri"/>
      <family val="2"/>
      <scheme val="minor"/>
    </font>
    <font>
      <b/>
      <sz val="10"/>
      <name val="Calibri"/>
      <family val="2"/>
      <scheme val="minor"/>
    </font>
    <font>
      <sz val="10"/>
      <color indexed="8"/>
      <name val="Calibri"/>
      <family val="2"/>
      <scheme val="minor"/>
    </font>
    <font>
      <b/>
      <i/>
      <sz val="10"/>
      <color indexed="8"/>
      <name val="Calibri"/>
      <family val="2"/>
      <scheme val="minor"/>
    </font>
    <font>
      <sz val="10"/>
      <color theme="0" tint="-0.249977111117893"/>
      <name val="Calibri"/>
      <family val="2"/>
      <scheme val="minor"/>
    </font>
    <font>
      <sz val="10"/>
      <color rgb="FF92D050"/>
      <name val="Calibri"/>
      <family val="2"/>
      <scheme val="minor"/>
    </font>
    <font>
      <b/>
      <sz val="10"/>
      <color theme="1"/>
      <name val="Calibri"/>
      <family val="2"/>
      <scheme val="minor"/>
    </font>
    <font>
      <vertAlign val="subscript"/>
      <sz val="10"/>
      <name val="Calibri"/>
      <family val="2"/>
      <scheme val="minor"/>
    </font>
    <font>
      <b/>
      <i/>
      <sz val="10"/>
      <color rgb="FFFF0000"/>
      <name val="Calibri"/>
      <family val="2"/>
      <scheme val="minor"/>
    </font>
    <font>
      <sz val="10"/>
      <color rgb="FF00B050"/>
      <name val="Calibri"/>
      <family val="2"/>
      <scheme val="minor"/>
    </font>
    <font>
      <sz val="11"/>
      <color rgb="FF000000"/>
      <name val="Arial"/>
      <family val="2"/>
    </font>
    <font>
      <b/>
      <i/>
      <sz val="10"/>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rgb="FFDBE5F1"/>
        <bgColor indexed="64"/>
      </patternFill>
    </fill>
    <fill>
      <patternFill patternType="solid">
        <fgColor theme="0" tint="-0.249977111117893"/>
        <bgColor indexed="64"/>
      </patternFill>
    </fill>
  </fills>
  <borders count="3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rgb="FF365F91"/>
      </left>
      <right style="medium">
        <color rgb="FF365F91"/>
      </right>
      <top style="medium">
        <color rgb="FF365F91"/>
      </top>
      <bottom/>
      <diagonal/>
    </border>
    <border>
      <left style="medium">
        <color rgb="FF365F91"/>
      </left>
      <right style="medium">
        <color rgb="FF365F91"/>
      </right>
      <top/>
      <bottom style="medium">
        <color rgb="FF365F91"/>
      </bottom>
      <diagonal/>
    </border>
    <border>
      <left/>
      <right style="medium">
        <color rgb="FF365F91"/>
      </right>
      <top style="medium">
        <color rgb="FF365F91"/>
      </top>
      <bottom/>
      <diagonal/>
    </border>
    <border>
      <left/>
      <right style="medium">
        <color rgb="FF365F91"/>
      </right>
      <top/>
      <bottom style="medium">
        <color rgb="FF365F91"/>
      </bottom>
      <diagonal/>
    </border>
    <border>
      <left/>
      <right style="medium">
        <color indexed="64"/>
      </right>
      <top/>
      <bottom style="medium">
        <color rgb="FF365F91"/>
      </bottom>
      <diagonal/>
    </border>
    <border>
      <left style="medium">
        <color rgb="FF365F91"/>
      </left>
      <right style="medium">
        <color indexed="64"/>
      </right>
      <top style="medium">
        <color rgb="FF365F91"/>
      </top>
      <bottom/>
      <diagonal/>
    </border>
    <border>
      <left style="medium">
        <color rgb="FF365F91"/>
      </left>
      <right style="medium">
        <color indexed="64"/>
      </right>
      <top/>
      <bottom style="medium">
        <color rgb="FF365F91"/>
      </bottom>
      <diagonal/>
    </border>
    <border>
      <left style="medium">
        <color indexed="64"/>
      </left>
      <right style="medium">
        <color rgb="FF365F91"/>
      </right>
      <top style="medium">
        <color rgb="FF365F91"/>
      </top>
      <bottom/>
      <diagonal/>
    </border>
    <border>
      <left style="medium">
        <color indexed="64"/>
      </left>
      <right style="medium">
        <color rgb="FF365F91"/>
      </right>
      <top/>
      <bottom style="medium">
        <color rgb="FF365F91"/>
      </bottom>
      <diagonal/>
    </border>
    <border>
      <left/>
      <right style="medium">
        <color rgb="FF365F91"/>
      </right>
      <top/>
      <bottom/>
      <diagonal/>
    </border>
    <border>
      <left/>
      <right style="medium">
        <color rgb="FF365F91"/>
      </right>
      <top style="thin">
        <color indexed="64"/>
      </top>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517">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5" borderId="3" xfId="0" applyFont="1" applyFill="1" applyBorder="1" applyAlignment="1" applyProtection="1">
      <alignment vertical="top" wrapText="1"/>
    </xf>
    <xf numFmtId="2" fontId="26" fillId="5" borderId="3" xfId="0" applyNumberFormat="1" applyFont="1" applyFill="1" applyBorder="1" applyAlignment="1" applyProtection="1">
      <alignment vertical="top"/>
    </xf>
    <xf numFmtId="0" fontId="27" fillId="5" borderId="3" xfId="0" applyFont="1" applyFill="1" applyBorder="1" applyAlignment="1" applyProtection="1">
      <alignment vertical="top" wrapText="1"/>
    </xf>
    <xf numFmtId="9" fontId="26" fillId="5" borderId="3" xfId="0" applyNumberFormat="1" applyFont="1" applyFill="1" applyBorder="1" applyAlignment="1" applyProtection="1">
      <alignment vertical="top"/>
    </xf>
    <xf numFmtId="4" fontId="26" fillId="0" borderId="0" xfId="0" applyNumberFormat="1" applyFont="1" applyProtection="1"/>
    <xf numFmtId="3" fontId="27" fillId="0" borderId="0" xfId="0" applyNumberFormat="1" applyFont="1" applyBorder="1" applyAlignment="1" applyProtection="1">
      <alignment vertical="top" wrapText="1"/>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4" fontId="32" fillId="0" borderId="3" xfId="1" applyNumberFormat="1" applyFont="1" applyFill="1" applyBorder="1" applyAlignment="1" applyProtection="1">
      <alignment horizontal="right" vertical="top"/>
    </xf>
    <xf numFmtId="0" fontId="41"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3" fontId="27" fillId="0" borderId="3" xfId="0" applyNumberFormat="1" applyFont="1" applyFill="1" applyBorder="1" applyAlignment="1" applyProtection="1">
      <alignment horizontal="center" vertical="top"/>
    </xf>
    <xf numFmtId="4" fontId="27" fillId="4" borderId="3" xfId="0" applyNumberFormat="1" applyFont="1" applyFill="1" applyBorder="1" applyAlignment="1" applyProtection="1">
      <alignment vertical="top"/>
      <protection locked="0"/>
    </xf>
    <xf numFmtId="0" fontId="20" fillId="0" borderId="3" xfId="1" applyFont="1" applyFill="1" applyBorder="1" applyAlignment="1" applyProtection="1">
      <alignment vertical="top" wrapText="1"/>
    </xf>
    <xf numFmtId="4" fontId="20" fillId="2" borderId="3" xfId="1" applyNumberFormat="1" applyFont="1" applyFill="1" applyBorder="1" applyAlignment="1" applyProtection="1">
      <alignment horizontal="right" vertical="top"/>
      <protection locked="0"/>
    </xf>
    <xf numFmtId="0" fontId="42" fillId="6" borderId="16" xfId="0" applyFont="1" applyFill="1" applyBorder="1" applyAlignment="1">
      <alignment horizontal="center" vertical="center" wrapText="1"/>
    </xf>
    <xf numFmtId="0" fontId="42" fillId="6" borderId="17" xfId="0" applyFont="1" applyFill="1" applyBorder="1" applyAlignment="1">
      <alignment horizontal="center" vertical="center" wrapText="1"/>
    </xf>
    <xf numFmtId="0" fontId="42" fillId="0" borderId="15" xfId="0" applyFont="1" applyBorder="1" applyAlignment="1" applyProtection="1">
      <alignment horizontal="center" vertical="center" wrapText="1"/>
      <protection locked="0"/>
    </xf>
    <xf numFmtId="0" fontId="42" fillId="0" borderId="17" xfId="0" applyFont="1" applyBorder="1" applyAlignment="1" applyProtection="1">
      <alignment horizontal="center" vertical="center" wrapText="1"/>
      <protection locked="0"/>
    </xf>
    <xf numFmtId="0" fontId="42" fillId="0" borderId="18" xfId="0" applyFont="1" applyBorder="1" applyAlignment="1" applyProtection="1">
      <alignment horizontal="justify" vertical="center" wrapText="1"/>
      <protection locked="0"/>
    </xf>
    <xf numFmtId="0" fontId="42" fillId="0" borderId="17" xfId="0" applyFont="1" applyBorder="1" applyAlignment="1" applyProtection="1">
      <alignment horizontal="justify" vertical="center" wrapText="1"/>
      <protection locked="0"/>
    </xf>
    <xf numFmtId="10" fontId="36" fillId="0" borderId="3" xfId="0" applyNumberFormat="1" applyFont="1" applyFill="1" applyBorder="1" applyAlignment="1">
      <alignment vertical="top" wrapText="1"/>
    </xf>
    <xf numFmtId="4" fontId="26" fillId="2" borderId="3" xfId="6" applyNumberFormat="1" applyFont="1" applyFill="1" applyBorder="1" applyAlignment="1" applyProtection="1">
      <alignment horizontal="right" vertical="top"/>
      <protection locked="0"/>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3" fillId="0" borderId="0" xfId="0" applyFont="1" applyAlignment="1">
      <alignment horizontal="left" vertical="top" wrapText="1"/>
    </xf>
    <xf numFmtId="0" fontId="25" fillId="0" borderId="0" xfId="0" applyFont="1" applyFill="1" applyAlignment="1" applyProtection="1">
      <alignment vertical="top" wrapText="1"/>
    </xf>
    <xf numFmtId="3" fontId="25" fillId="0" borderId="3" xfId="0" applyNumberFormat="1" applyFont="1" applyBorder="1" applyAlignment="1" applyProtection="1">
      <alignment vertical="top" wrapText="1"/>
    </xf>
    <xf numFmtId="0" fontId="31" fillId="0" borderId="3" xfId="0" applyFont="1" applyBorder="1" applyAlignment="1" applyProtection="1">
      <alignment vertical="top" wrapText="1"/>
    </xf>
    <xf numFmtId="0" fontId="0" fillId="0" borderId="0" xfId="0" applyAlignment="1">
      <alignment horizontal="left" vertical="top"/>
    </xf>
    <xf numFmtId="4" fontId="0" fillId="0" borderId="0" xfId="0" applyNumberFormat="1" applyBorder="1" applyAlignment="1">
      <alignment vertical="top" wrapText="1"/>
    </xf>
    <xf numFmtId="4" fontId="23" fillId="0" borderId="0" xfId="0" applyNumberFormat="1" applyFont="1" applyBorder="1" applyAlignment="1">
      <alignment vertical="top" wrapText="1"/>
    </xf>
    <xf numFmtId="4" fontId="23" fillId="0" borderId="8" xfId="0" applyNumberFormat="1" applyFont="1" applyBorder="1" applyAlignment="1">
      <alignment horizontal="right" vertical="top"/>
    </xf>
    <xf numFmtId="4" fontId="0" fillId="0" borderId="0" xfId="0" applyNumberFormat="1" applyBorder="1" applyAlignment="1">
      <alignment vertical="top"/>
    </xf>
    <xf numFmtId="4" fontId="23" fillId="0" borderId="1" xfId="0" applyNumberFormat="1" applyFont="1" applyFill="1" applyBorder="1" applyAlignment="1">
      <alignment vertical="top"/>
    </xf>
    <xf numFmtId="0" fontId="23" fillId="0" borderId="0" xfId="0" applyFont="1" applyBorder="1" applyAlignment="1">
      <alignment horizontal="left" vertical="top"/>
    </xf>
    <xf numFmtId="0" fontId="0" fillId="0" borderId="1" xfId="0" applyBorder="1" applyAlignment="1">
      <alignment vertical="top"/>
    </xf>
    <xf numFmtId="0" fontId="45" fillId="0" borderId="0" xfId="0" applyFont="1" applyAlignment="1">
      <alignment horizontal="justify" vertical="center"/>
    </xf>
    <xf numFmtId="0" fontId="45" fillId="0" borderId="25" xfId="0" applyFont="1" applyBorder="1" applyAlignment="1">
      <alignment vertical="center"/>
    </xf>
    <xf numFmtId="0" fontId="45" fillId="0" borderId="26" xfId="0" applyFont="1" applyBorder="1" applyAlignment="1">
      <alignment vertical="center" wrapText="1"/>
    </xf>
    <xf numFmtId="0" fontId="45" fillId="0" borderId="26" xfId="0" applyFont="1" applyBorder="1" applyAlignment="1">
      <alignment vertical="center"/>
    </xf>
    <xf numFmtId="4" fontId="45" fillId="0" borderId="26" xfId="0" applyNumberFormat="1" applyFont="1" applyBorder="1" applyAlignment="1">
      <alignment vertical="center"/>
    </xf>
    <xf numFmtId="4" fontId="45" fillId="0" borderId="26" xfId="0" applyNumberFormat="1" applyFont="1" applyBorder="1" applyAlignment="1">
      <alignment vertical="center" wrapText="1"/>
    </xf>
    <xf numFmtId="0" fontId="45" fillId="0" borderId="27" xfId="0" applyFont="1" applyBorder="1" applyAlignment="1">
      <alignment horizontal="center" vertical="center"/>
    </xf>
    <xf numFmtId="0" fontId="45" fillId="0" borderId="28" xfId="0" applyFont="1" applyBorder="1" applyAlignment="1">
      <alignment vertical="center"/>
    </xf>
    <xf numFmtId="0" fontId="46" fillId="0" borderId="26" xfId="0" applyFont="1" applyBorder="1" applyAlignment="1">
      <alignment horizontal="left" vertical="center" indent="3"/>
    </xf>
    <xf numFmtId="0" fontId="48" fillId="0" borderId="26" xfId="0" applyFont="1" applyBorder="1" applyAlignment="1" applyProtection="1">
      <alignment horizontal="center" vertical="center"/>
      <protection locked="0"/>
    </xf>
    <xf numFmtId="0" fontId="48" fillId="0" borderId="26" xfId="0" applyFont="1" applyBorder="1" applyAlignment="1" applyProtection="1">
      <alignment horizontal="center" vertical="center" wrapText="1"/>
      <protection locked="0"/>
    </xf>
    <xf numFmtId="4" fontId="46" fillId="0" borderId="26" xfId="0" applyNumberFormat="1" applyFont="1" applyBorder="1" applyAlignment="1">
      <alignment vertical="center"/>
    </xf>
    <xf numFmtId="4" fontId="46" fillId="4" borderId="26" xfId="0" applyNumberFormat="1" applyFont="1" applyFill="1" applyBorder="1" applyAlignment="1">
      <alignment vertical="center"/>
    </xf>
    <xf numFmtId="0" fontId="46" fillId="0" borderId="26" xfId="0" applyFont="1" applyBorder="1" applyAlignment="1">
      <alignment vertical="top" wrapText="1"/>
    </xf>
    <xf numFmtId="0" fontId="46" fillId="0" borderId="26" xfId="0" applyFont="1" applyBorder="1" applyAlignment="1">
      <alignment vertical="center"/>
    </xf>
    <xf numFmtId="0" fontId="45" fillId="0" borderId="25" xfId="0" applyFont="1" applyBorder="1" applyAlignment="1">
      <alignment horizontal="center" vertical="center"/>
    </xf>
    <xf numFmtId="0" fontId="49" fillId="0" borderId="0" xfId="0" applyFont="1" applyFill="1" applyAlignment="1" applyProtection="1">
      <alignment horizontal="left" vertical="center"/>
    </xf>
    <xf numFmtId="3" fontId="50" fillId="0" borderId="0" xfId="0" applyNumberFormat="1" applyFont="1" applyFill="1" applyBorder="1" applyAlignment="1" applyProtection="1">
      <alignment horizontal="right"/>
    </xf>
    <xf numFmtId="0" fontId="50" fillId="0" borderId="0" xfId="0" applyFont="1" applyFill="1" applyProtection="1"/>
    <xf numFmtId="0" fontId="51" fillId="0" borderId="0" xfId="0" applyFont="1" applyFill="1" applyBorder="1" applyAlignment="1" applyProtection="1">
      <alignment horizontal="left" vertical="center"/>
    </xf>
    <xf numFmtId="0" fontId="50" fillId="0" borderId="0" xfId="0" applyFont="1" applyFill="1" applyBorder="1" applyProtection="1"/>
    <xf numFmtId="0" fontId="52" fillId="0" borderId="3" xfId="0" applyFont="1" applyBorder="1" applyProtection="1"/>
    <xf numFmtId="0" fontId="53" fillId="2" borderId="3" xfId="0" applyNumberFormat="1" applyFont="1" applyFill="1" applyBorder="1" applyAlignment="1" applyProtection="1">
      <alignment horizontal="right" vertical="center"/>
      <protection locked="0"/>
    </xf>
    <xf numFmtId="0" fontId="54" fillId="0" borderId="0" xfId="0" applyFont="1" applyProtection="1"/>
    <xf numFmtId="0" fontId="56" fillId="0" borderId="0" xfId="0" applyFont="1" applyProtection="1"/>
    <xf numFmtId="3" fontId="54" fillId="0" borderId="3" xfId="0" applyNumberFormat="1" applyFont="1" applyBorder="1" applyAlignment="1" applyProtection="1">
      <alignment vertical="distributed"/>
    </xf>
    <xf numFmtId="3" fontId="54" fillId="2" borderId="3" xfId="0" applyNumberFormat="1" applyFont="1" applyFill="1" applyBorder="1" applyAlignment="1" applyProtection="1">
      <alignment horizontal="right"/>
      <protection locked="0"/>
    </xf>
    <xf numFmtId="3" fontId="56" fillId="0" borderId="3" xfId="0" applyNumberFormat="1" applyFont="1" applyBorder="1" applyAlignment="1" applyProtection="1">
      <alignment vertical="distributed"/>
    </xf>
    <xf numFmtId="3" fontId="56" fillId="0" borderId="3" xfId="0" applyNumberFormat="1" applyFont="1" applyFill="1" applyBorder="1" applyAlignment="1" applyProtection="1">
      <alignment horizontal="right"/>
    </xf>
    <xf numFmtId="3" fontId="54" fillId="0" borderId="3" xfId="0" applyNumberFormat="1" applyFont="1" applyFill="1" applyBorder="1" applyAlignment="1" applyProtection="1">
      <alignment horizontal="right"/>
    </xf>
    <xf numFmtId="0" fontId="54" fillId="0" borderId="3" xfId="0" applyFont="1" applyFill="1" applyBorder="1" applyAlignment="1" applyProtection="1">
      <alignment vertical="distributed" wrapText="1"/>
    </xf>
    <xf numFmtId="0" fontId="56" fillId="0" borderId="0" xfId="0" applyFont="1" applyBorder="1" applyProtection="1"/>
    <xf numFmtId="0" fontId="55" fillId="0" borderId="3" xfId="0" applyFont="1" applyFill="1" applyBorder="1" applyAlignment="1" applyProtection="1">
      <alignment vertical="distributed" wrapText="1"/>
    </xf>
    <xf numFmtId="0" fontId="54" fillId="0" borderId="0" xfId="0" applyFont="1" applyBorder="1" applyProtection="1"/>
    <xf numFmtId="0" fontId="57" fillId="0" borderId="3" xfId="0" applyFont="1" applyFill="1" applyBorder="1" applyAlignment="1" applyProtection="1">
      <alignment vertical="distributed" wrapText="1"/>
    </xf>
    <xf numFmtId="0" fontId="56"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3" fontId="56" fillId="0" borderId="3" xfId="0" applyNumberFormat="1" applyFont="1" applyFill="1" applyBorder="1" applyAlignment="1" applyProtection="1"/>
    <xf numFmtId="3" fontId="56" fillId="0" borderId="32" xfId="0" applyNumberFormat="1" applyFont="1" applyBorder="1" applyAlignment="1" applyProtection="1">
      <alignment vertical="distributed"/>
    </xf>
    <xf numFmtId="3" fontId="56" fillId="0" borderId="32" xfId="0" applyNumberFormat="1" applyFont="1" applyFill="1" applyBorder="1" applyAlignment="1" applyProtection="1">
      <alignment horizontal="right"/>
    </xf>
    <xf numFmtId="0" fontId="59" fillId="0" borderId="33" xfId="0" applyFont="1" applyBorder="1" applyProtection="1"/>
    <xf numFmtId="3" fontId="59" fillId="0" borderId="33" xfId="0" applyNumberFormat="1" applyFont="1" applyBorder="1" applyAlignment="1" applyProtection="1">
      <alignment horizontal="center"/>
    </xf>
    <xf numFmtId="0" fontId="59" fillId="0" borderId="0" xfId="0" applyFont="1" applyFill="1" applyProtection="1"/>
    <xf numFmtId="3" fontId="60" fillId="0" borderId="0" xfId="0" applyNumberFormat="1" applyFont="1" applyBorder="1" applyProtection="1"/>
    <xf numFmtId="3" fontId="54" fillId="0" borderId="0" xfId="0" applyNumberFormat="1" applyFont="1" applyFill="1" applyBorder="1" applyAlignment="1" applyProtection="1">
      <alignment horizontal="right"/>
    </xf>
    <xf numFmtId="4" fontId="61" fillId="0" borderId="0" xfId="0" applyNumberFormat="1" applyFont="1" applyFill="1" applyProtection="1"/>
    <xf numFmtId="0" fontId="61" fillId="0" borderId="0" xfId="0" applyFont="1" applyFill="1" applyProtection="1"/>
    <xf numFmtId="0" fontId="50" fillId="0" borderId="0" xfId="0" applyFont="1" applyFill="1" applyBorder="1" applyAlignment="1" applyProtection="1">
      <alignment horizontal="left" vertical="distributed"/>
    </xf>
    <xf numFmtId="4" fontId="50" fillId="0" borderId="0" xfId="0" applyNumberFormat="1" applyFont="1" applyFill="1" applyProtection="1"/>
    <xf numFmtId="0" fontId="50" fillId="0" borderId="0" xfId="0" applyFont="1" applyFill="1" applyBorder="1" applyAlignment="1" applyProtection="1">
      <alignment vertical="distributed"/>
    </xf>
    <xf numFmtId="0" fontId="56" fillId="0" borderId="3" xfId="0" applyFont="1" applyBorder="1" applyAlignment="1" applyProtection="1">
      <alignment vertical="distributed"/>
    </xf>
    <xf numFmtId="3" fontId="53" fillId="2" borderId="3" xfId="0" applyNumberFormat="1" applyFont="1" applyFill="1" applyBorder="1" applyAlignment="1" applyProtection="1">
      <alignment horizontal="right"/>
    </xf>
    <xf numFmtId="4" fontId="56" fillId="0" borderId="0" xfId="0" applyNumberFormat="1" applyFont="1" applyProtection="1"/>
    <xf numFmtId="4" fontId="54" fillId="0" borderId="0" xfId="0" applyNumberFormat="1" applyFont="1" applyProtection="1"/>
    <xf numFmtId="3" fontId="54" fillId="2" borderId="3" xfId="0" applyNumberFormat="1" applyFont="1" applyFill="1" applyBorder="1" applyProtection="1">
      <protection locked="0"/>
    </xf>
    <xf numFmtId="0" fontId="57" fillId="0" borderId="3" xfId="0" applyFont="1" applyFill="1" applyBorder="1" applyAlignment="1" applyProtection="1">
      <alignment horizontal="left" vertical="distributed" wrapText="1"/>
    </xf>
    <xf numFmtId="0" fontId="54" fillId="0" borderId="3" xfId="0" applyFont="1" applyBorder="1" applyAlignment="1" applyProtection="1">
      <alignment vertical="distributed"/>
    </xf>
    <xf numFmtId="3" fontId="56" fillId="2" borderId="3" xfId="0" applyNumberFormat="1" applyFont="1" applyFill="1" applyBorder="1" applyProtection="1">
      <protection locked="0"/>
    </xf>
    <xf numFmtId="0" fontId="56" fillId="0" borderId="0" xfId="0" applyFont="1" applyFill="1" applyAlignment="1" applyProtection="1">
      <alignment horizontal="left" vertical="top"/>
    </xf>
    <xf numFmtId="0" fontId="54" fillId="0" borderId="0" xfId="0" applyFont="1" applyAlignment="1">
      <alignment horizontal="left" vertical="top"/>
    </xf>
    <xf numFmtId="0" fontId="54" fillId="0" borderId="0" xfId="0" applyFont="1" applyAlignment="1" applyProtection="1">
      <alignment vertical="top"/>
    </xf>
    <xf numFmtId="0" fontId="56" fillId="0" borderId="0" xfId="0" applyFont="1" applyAlignment="1">
      <alignment horizontal="left" vertical="top" wrapText="1"/>
    </xf>
    <xf numFmtId="0" fontId="54" fillId="0" borderId="0" xfId="0" applyFont="1" applyAlignment="1">
      <alignment vertical="top" wrapText="1"/>
    </xf>
    <xf numFmtId="0" fontId="54" fillId="0" borderId="0" xfId="0" applyFont="1" applyAlignment="1">
      <alignment horizontal="justify" vertical="center"/>
    </xf>
    <xf numFmtId="0" fontId="54" fillId="0" borderId="0" xfId="0" applyFont="1"/>
    <xf numFmtId="0" fontId="54" fillId="0" borderId="25" xfId="0" applyFont="1" applyBorder="1" applyAlignment="1">
      <alignment vertical="center"/>
    </xf>
    <xf numFmtId="0" fontId="54" fillId="0" borderId="26" xfId="0" applyFont="1" applyBorder="1" applyAlignment="1">
      <alignment vertical="center" wrapText="1"/>
    </xf>
    <xf numFmtId="0" fontId="54" fillId="0" borderId="26" xfId="0" applyFont="1" applyBorder="1" applyAlignment="1">
      <alignment vertical="center"/>
    </xf>
    <xf numFmtId="4" fontId="54" fillId="0" borderId="26" xfId="0" applyNumberFormat="1" applyFont="1" applyBorder="1" applyAlignment="1">
      <alignment vertical="center"/>
    </xf>
    <xf numFmtId="0" fontId="54" fillId="0" borderId="27" xfId="0" applyFont="1" applyBorder="1" applyAlignment="1">
      <alignment horizontal="center" vertical="center"/>
    </xf>
    <xf numFmtId="0" fontId="54" fillId="0" borderId="28" xfId="0" applyFont="1" applyBorder="1" applyAlignment="1">
      <alignment vertical="center"/>
    </xf>
    <xf numFmtId="0" fontId="54" fillId="0" borderId="26" xfId="0" applyFont="1" applyBorder="1" applyAlignment="1">
      <alignment horizontal="left" vertical="center" indent="3"/>
    </xf>
    <xf numFmtId="4" fontId="56" fillId="0" borderId="26" xfId="0" applyNumberFormat="1" applyFont="1" applyBorder="1" applyAlignment="1">
      <alignment vertical="center"/>
    </xf>
    <xf numFmtId="4" fontId="54" fillId="7" borderId="26" xfId="0" applyNumberFormat="1" applyFont="1" applyFill="1" applyBorder="1" applyAlignment="1" applyProtection="1">
      <alignment vertical="center"/>
      <protection locked="0"/>
    </xf>
    <xf numFmtId="4" fontId="56" fillId="7" borderId="26" xfId="0" applyNumberFormat="1" applyFont="1" applyFill="1" applyBorder="1" applyAlignment="1" applyProtection="1">
      <alignment vertical="center"/>
      <protection locked="0"/>
    </xf>
    <xf numFmtId="0" fontId="56" fillId="0" borderId="26" xfId="0" applyFont="1" applyBorder="1" applyAlignment="1">
      <alignment vertical="top" wrapText="1"/>
    </xf>
    <xf numFmtId="0" fontId="60" fillId="0" borderId="0" xfId="0" applyFont="1" applyBorder="1" applyProtection="1"/>
    <xf numFmtId="0" fontId="49" fillId="0" borderId="0" xfId="0" applyFont="1" applyFill="1" applyAlignment="1" applyProtection="1">
      <alignment horizontal="left" vertical="distributed"/>
    </xf>
    <xf numFmtId="4" fontId="50" fillId="0" borderId="0" xfId="0" applyNumberFormat="1" applyFont="1" applyFill="1" applyAlignment="1" applyProtection="1">
      <alignment horizontal="right"/>
    </xf>
    <xf numFmtId="0" fontId="51" fillId="0" borderId="0" xfId="0" applyFont="1" applyFill="1" applyAlignment="1" applyProtection="1">
      <alignment horizontal="left" vertical="distributed"/>
    </xf>
    <xf numFmtId="0" fontId="50" fillId="0" borderId="0" xfId="0" applyFont="1" applyFill="1" applyAlignment="1" applyProtection="1">
      <alignment vertical="distributed"/>
    </xf>
    <xf numFmtId="0" fontId="63" fillId="0" borderId="0" xfId="0" applyFont="1" applyFill="1" applyBorder="1" applyAlignment="1" applyProtection="1">
      <alignment horizontal="left" vertical="distributed"/>
    </xf>
    <xf numFmtId="4" fontId="54" fillId="0" borderId="0" xfId="0" applyNumberFormat="1" applyFont="1" applyFill="1" applyAlignment="1" applyProtection="1">
      <alignment horizontal="right"/>
    </xf>
    <xf numFmtId="4" fontId="64" fillId="0" borderId="0" xfId="0" applyNumberFormat="1" applyFont="1" applyFill="1" applyAlignment="1" applyProtection="1">
      <alignment horizontal="right"/>
    </xf>
    <xf numFmtId="4" fontId="54" fillId="0" borderId="0" xfId="0" applyNumberFormat="1" applyFont="1" applyFill="1" applyProtection="1"/>
    <xf numFmtId="0" fontId="54" fillId="0" borderId="0" xfId="0" applyFont="1" applyFill="1" applyProtection="1"/>
    <xf numFmtId="0" fontId="53" fillId="2" borderId="3" xfId="0" applyNumberFormat="1" applyFont="1" applyFill="1" applyBorder="1" applyAlignment="1" applyProtection="1">
      <alignment horizontal="right"/>
      <protection locked="0"/>
    </xf>
    <xf numFmtId="3" fontId="56" fillId="0" borderId="3" xfId="0" applyNumberFormat="1" applyFont="1" applyBorder="1" applyAlignment="1" applyProtection="1">
      <alignment horizontal="right"/>
    </xf>
    <xf numFmtId="4" fontId="56" fillId="0" borderId="0" xfId="0" applyNumberFormat="1" applyFont="1" applyBorder="1" applyProtection="1"/>
    <xf numFmtId="3" fontId="54" fillId="0" borderId="3" xfId="0" applyNumberFormat="1" applyFont="1" applyBorder="1" applyAlignment="1" applyProtection="1">
      <alignment vertical="distributed" wrapText="1"/>
    </xf>
    <xf numFmtId="4" fontId="54" fillId="0" borderId="0" xfId="0" applyNumberFormat="1" applyFont="1" applyBorder="1" applyProtection="1"/>
    <xf numFmtId="3" fontId="56" fillId="0" borderId="3" xfId="0" applyNumberFormat="1" applyFont="1" applyBorder="1" applyProtection="1"/>
    <xf numFmtId="3" fontId="56" fillId="2" borderId="3" xfId="0" applyNumberFormat="1" applyFont="1" applyFill="1" applyBorder="1" applyAlignment="1" applyProtection="1">
      <alignment horizontal="right"/>
      <protection locked="0"/>
    </xf>
    <xf numFmtId="3" fontId="56" fillId="0" borderId="3" xfId="0" applyNumberFormat="1" applyFont="1" applyFill="1" applyBorder="1" applyAlignment="1" applyProtection="1">
      <alignment vertical="distributed"/>
    </xf>
    <xf numFmtId="3" fontId="54" fillId="0" borderId="3" xfId="0" applyNumberFormat="1" applyFont="1" applyBorder="1" applyAlignment="1" applyProtection="1">
      <alignment horizontal="right"/>
    </xf>
    <xf numFmtId="3" fontId="54" fillId="0" borderId="3" xfId="0" applyNumberFormat="1" applyFont="1" applyFill="1" applyBorder="1" applyAlignment="1" applyProtection="1">
      <alignment vertical="distributed"/>
    </xf>
    <xf numFmtId="0" fontId="65" fillId="0" borderId="0" xfId="0" applyFont="1"/>
    <xf numFmtId="0" fontId="54" fillId="0" borderId="3" xfId="0" applyFont="1" applyFill="1" applyBorder="1" applyAlignment="1" applyProtection="1">
      <alignment vertical="distributed"/>
    </xf>
    <xf numFmtId="0" fontId="65" fillId="0" borderId="0" xfId="0" applyFont="1" applyAlignment="1">
      <alignment vertical="center" wrapText="1"/>
    </xf>
    <xf numFmtId="0" fontId="59" fillId="0" borderId="3" xfId="0" applyFont="1" applyBorder="1" applyAlignment="1" applyProtection="1">
      <alignment vertical="distributed"/>
    </xf>
    <xf numFmtId="4" fontId="59" fillId="0" borderId="3" xfId="0" applyNumberFormat="1" applyFont="1" applyBorder="1" applyAlignment="1" applyProtection="1">
      <alignment horizontal="right"/>
    </xf>
    <xf numFmtId="4" fontId="59" fillId="0" borderId="0" xfId="0" applyNumberFormat="1" applyFont="1" applyProtection="1"/>
    <xf numFmtId="0" fontId="59" fillId="0" borderId="0" xfId="0" applyFont="1" applyProtection="1"/>
    <xf numFmtId="3" fontId="50" fillId="0" borderId="0" xfId="0" applyNumberFormat="1" applyFont="1" applyFill="1" applyAlignment="1" applyProtection="1">
      <alignment horizontal="right"/>
    </xf>
    <xf numFmtId="0" fontId="50" fillId="0" borderId="0" xfId="0" applyFont="1" applyFill="1" applyBorder="1" applyAlignment="1" applyProtection="1">
      <alignment horizontal="left"/>
    </xf>
    <xf numFmtId="0" fontId="66" fillId="0" borderId="0" xfId="0" applyFont="1" applyFill="1" applyBorder="1" applyAlignment="1" applyProtection="1">
      <alignment horizontal="left"/>
    </xf>
    <xf numFmtId="0" fontId="56" fillId="0" borderId="3" xfId="0" applyFont="1" applyFill="1" applyBorder="1" applyProtection="1"/>
    <xf numFmtId="3" fontId="53" fillId="0" borderId="3" xfId="0" applyNumberFormat="1" applyFont="1" applyFill="1" applyBorder="1" applyAlignment="1" applyProtection="1">
      <alignment horizontal="right"/>
    </xf>
    <xf numFmtId="0" fontId="54" fillId="0" borderId="3" xfId="0" applyFont="1" applyFill="1" applyBorder="1" applyProtection="1"/>
    <xf numFmtId="0" fontId="54" fillId="0" borderId="0" xfId="0" applyFont="1" applyAlignment="1" applyProtection="1">
      <alignment vertical="top" wrapText="1"/>
    </xf>
    <xf numFmtId="4" fontId="54" fillId="0" borderId="0" xfId="0" applyNumberFormat="1" applyFont="1" applyAlignment="1" applyProtection="1">
      <alignment horizontal="right" vertical="top"/>
    </xf>
    <xf numFmtId="4" fontId="54" fillId="0" borderId="0" xfId="0" applyNumberFormat="1" applyFont="1" applyBorder="1" applyAlignment="1">
      <alignment vertical="top" wrapText="1"/>
    </xf>
    <xf numFmtId="4" fontId="56" fillId="0" borderId="0" xfId="0" applyNumberFormat="1" applyFont="1" applyBorder="1" applyAlignment="1">
      <alignment vertical="top" wrapText="1"/>
    </xf>
    <xf numFmtId="4" fontId="56" fillId="0" borderId="8" xfId="0" applyNumberFormat="1" applyFont="1" applyBorder="1" applyAlignment="1">
      <alignment horizontal="right" vertical="top"/>
    </xf>
    <xf numFmtId="4" fontId="54" fillId="0" borderId="0" xfId="0" applyNumberFormat="1" applyFont="1" applyBorder="1" applyAlignment="1">
      <alignment vertical="top"/>
    </xf>
    <xf numFmtId="4" fontId="56" fillId="0" borderId="1" xfId="0" applyNumberFormat="1" applyFont="1" applyFill="1" applyBorder="1" applyAlignment="1">
      <alignment vertical="top"/>
    </xf>
    <xf numFmtId="0" fontId="56" fillId="0" borderId="0" xfId="0" applyFont="1" applyBorder="1" applyAlignment="1">
      <alignment horizontal="left" vertical="top"/>
    </xf>
    <xf numFmtId="0" fontId="54" fillId="0" borderId="1" xfId="0" applyFont="1" applyBorder="1" applyAlignment="1">
      <alignment vertical="top"/>
    </xf>
    <xf numFmtId="0" fontId="54" fillId="0" borderId="26" xfId="0" applyFont="1" applyBorder="1" applyAlignment="1">
      <alignment vertical="top" wrapText="1"/>
    </xf>
    <xf numFmtId="0" fontId="56" fillId="0" borderId="26" xfId="0" applyFont="1" applyBorder="1" applyAlignment="1">
      <alignment horizontal="center" vertical="center"/>
    </xf>
    <xf numFmtId="0" fontId="56" fillId="0" borderId="26" xfId="0" applyFont="1" applyBorder="1" applyAlignment="1">
      <alignment horizontal="center" vertical="center" wrapText="1"/>
    </xf>
    <xf numFmtId="0" fontId="54" fillId="0" borderId="28" xfId="0" applyFont="1" applyBorder="1" applyAlignment="1">
      <alignment vertical="center" wrapText="1"/>
    </xf>
    <xf numFmtId="4" fontId="54" fillId="0" borderId="0" xfId="0" applyNumberFormat="1" applyFont="1" applyAlignment="1" applyProtection="1">
      <alignment horizontal="right"/>
    </xf>
    <xf numFmtId="0" fontId="54" fillId="0" borderId="0" xfId="0" applyFont="1" applyAlignment="1" applyProtection="1">
      <alignment vertical="distributed"/>
    </xf>
    <xf numFmtId="3" fontId="54" fillId="0" borderId="25" xfId="0" applyNumberFormat="1" applyFont="1" applyBorder="1" applyAlignment="1">
      <alignment horizontal="center" vertical="center"/>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0" fontId="23" fillId="0" borderId="2" xfId="0" applyFon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23" fillId="0" borderId="0" xfId="0" applyNumberFormat="1" applyFont="1" applyBorder="1" applyAlignment="1">
      <alignment horizontal="left"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0" fillId="0" borderId="11" xfId="0" applyBorder="1" applyAlignment="1">
      <alignment horizontal="left" vertical="top" wrapText="1"/>
    </xf>
    <xf numFmtId="0" fontId="25" fillId="0" borderId="0" xfId="0" applyFont="1" applyFill="1" applyAlignment="1" applyProtection="1">
      <alignment horizontal="left" vertical="top" wrapText="1"/>
    </xf>
    <xf numFmtId="0" fontId="45" fillId="0" borderId="0" xfId="0" applyFont="1" applyAlignment="1">
      <alignment vertical="top" wrapText="1"/>
    </xf>
    <xf numFmtId="4" fontId="23" fillId="0" borderId="1" xfId="0" applyNumberFormat="1" applyFont="1" applyBorder="1" applyAlignment="1">
      <alignment horizontal="left" vertical="top" wrapText="1"/>
    </xf>
    <xf numFmtId="0" fontId="0" fillId="0" borderId="11" xfId="0" applyBorder="1" applyAlignment="1">
      <alignment horizontal="center" vertical="top" wrapText="1"/>
    </xf>
    <xf numFmtId="0" fontId="23" fillId="0" borderId="11" xfId="0" applyFont="1" applyBorder="1" applyAlignment="1">
      <alignment horizontal="left" vertical="top" wrapText="1"/>
    </xf>
    <xf numFmtId="0" fontId="46" fillId="0" borderId="0" xfId="0" applyFont="1" applyAlignment="1">
      <alignment vertical="top" wrapText="1"/>
    </xf>
    <xf numFmtId="0" fontId="45" fillId="0" borderId="31" xfId="0" applyFont="1" applyBorder="1" applyAlignment="1">
      <alignment vertical="top" wrapText="1"/>
    </xf>
    <xf numFmtId="4" fontId="46" fillId="0" borderId="29" xfId="0" applyNumberFormat="1" applyFont="1" applyBorder="1" applyAlignment="1">
      <alignment vertical="center"/>
    </xf>
    <xf numFmtId="4" fontId="46" fillId="0" borderId="27" xfId="0" applyNumberFormat="1" applyFont="1" applyBorder="1" applyAlignment="1">
      <alignment vertical="center"/>
    </xf>
    <xf numFmtId="0" fontId="45" fillId="0" borderId="29" xfId="0" applyFont="1" applyBorder="1" applyAlignment="1">
      <alignment horizontal="center" vertical="center"/>
    </xf>
    <xf numFmtId="0" fontId="45" fillId="0" borderId="30" xfId="0" applyFont="1" applyBorder="1" applyAlignment="1">
      <alignment horizontal="center" vertical="center"/>
    </xf>
    <xf numFmtId="0" fontId="45" fillId="0" borderId="27" xfId="0" applyFont="1" applyBorder="1" applyAlignment="1">
      <alignment horizontal="center" vertical="center"/>
    </xf>
    <xf numFmtId="0" fontId="54" fillId="0" borderId="11" xfId="0" applyFont="1" applyBorder="1" applyAlignment="1">
      <alignment horizontal="left" vertical="top" wrapText="1"/>
    </xf>
    <xf numFmtId="0" fontId="50" fillId="0" borderId="0" xfId="0" applyFont="1" applyFill="1" applyAlignment="1" applyProtection="1">
      <alignment horizontal="left" vertical="center" wrapText="1"/>
    </xf>
    <xf numFmtId="0" fontId="50" fillId="0" borderId="0" xfId="0" applyFont="1" applyFill="1" applyAlignment="1" applyProtection="1">
      <alignment horizontal="left"/>
    </xf>
    <xf numFmtId="0" fontId="50" fillId="0" borderId="0" xfId="0" applyFont="1" applyFill="1" applyBorder="1" applyAlignment="1" applyProtection="1">
      <alignment horizontal="left" vertical="distributed"/>
    </xf>
    <xf numFmtId="0" fontId="56" fillId="0" borderId="4" xfId="0" applyFont="1" applyBorder="1" applyAlignment="1" applyProtection="1">
      <alignment horizontal="left" vertical="distributed"/>
    </xf>
    <xf numFmtId="0" fontId="56" fillId="0" borderId="2" xfId="0" applyFont="1" applyBorder="1" applyAlignment="1" applyProtection="1">
      <alignment horizontal="left" vertical="distributed"/>
    </xf>
    <xf numFmtId="0" fontId="56" fillId="0" borderId="5" xfId="0" applyFont="1" applyBorder="1" applyAlignment="1" applyProtection="1">
      <alignment horizontal="left" vertical="distributed"/>
    </xf>
    <xf numFmtId="3" fontId="56" fillId="0" borderId="4" xfId="0" applyNumberFormat="1" applyFont="1" applyBorder="1" applyAlignment="1" applyProtection="1">
      <alignment horizontal="left" vertical="distributed"/>
    </xf>
    <xf numFmtId="3" fontId="56" fillId="0" borderId="2" xfId="0" applyNumberFormat="1" applyFont="1" applyBorder="1" applyAlignment="1" applyProtection="1">
      <alignment horizontal="left" vertical="distributed"/>
    </xf>
    <xf numFmtId="3" fontId="56" fillId="0" borderId="5" xfId="0" applyNumberFormat="1" applyFont="1" applyBorder="1" applyAlignment="1" applyProtection="1">
      <alignment horizontal="left" vertical="distributed"/>
    </xf>
    <xf numFmtId="0" fontId="54" fillId="0" borderId="0" xfId="0" applyFont="1" applyAlignment="1">
      <alignment horizontal="left" vertical="top" wrapText="1"/>
    </xf>
    <xf numFmtId="0" fontId="56" fillId="0" borderId="2" xfId="0" applyFont="1" applyBorder="1" applyAlignment="1">
      <alignment horizontal="left" vertical="top" wrapText="1"/>
    </xf>
    <xf numFmtId="0" fontId="54" fillId="0" borderId="0" xfId="0" applyFont="1" applyAlignment="1">
      <alignment vertical="top" wrapText="1"/>
    </xf>
    <xf numFmtId="4" fontId="56" fillId="0" borderId="1" xfId="0" applyNumberFormat="1" applyFont="1" applyBorder="1" applyAlignment="1">
      <alignment horizontal="left" vertical="top" wrapText="1"/>
    </xf>
    <xf numFmtId="4" fontId="54" fillId="0" borderId="11" xfId="0" applyNumberFormat="1" applyFont="1" applyBorder="1" applyAlignment="1">
      <alignment horizontal="left" vertical="top" wrapText="1"/>
    </xf>
    <xf numFmtId="0" fontId="54" fillId="0" borderId="11" xfId="0" applyFont="1" applyBorder="1" applyAlignment="1">
      <alignment horizontal="center" vertical="top" wrapText="1"/>
    </xf>
    <xf numFmtId="0" fontId="56" fillId="2" borderId="0" xfId="0" applyFont="1" applyFill="1" applyBorder="1" applyAlignment="1">
      <alignment horizontal="center" vertical="top" wrapText="1"/>
    </xf>
    <xf numFmtId="0" fontId="56" fillId="0" borderId="11" xfId="0" applyFont="1" applyBorder="1" applyAlignment="1">
      <alignment horizontal="left" vertical="top" wrapText="1"/>
    </xf>
    <xf numFmtId="0" fontId="56" fillId="0" borderId="0" xfId="0" applyFont="1" applyAlignment="1">
      <alignment vertical="top" wrapText="1"/>
    </xf>
    <xf numFmtId="0" fontId="54" fillId="0" borderId="31" xfId="0" applyFont="1" applyBorder="1" applyAlignment="1">
      <alignment vertical="top" wrapText="1"/>
    </xf>
    <xf numFmtId="0" fontId="65" fillId="0" borderId="0" xfId="0" applyFont="1" applyAlignment="1">
      <alignment horizontal="left" vertical="top" wrapText="1"/>
    </xf>
    <xf numFmtId="4" fontId="56" fillId="0" borderId="29" xfId="0" applyNumberFormat="1" applyFont="1" applyBorder="1" applyAlignment="1">
      <alignment vertical="center"/>
    </xf>
    <xf numFmtId="4" fontId="56" fillId="0" borderId="27" xfId="0" applyNumberFormat="1" applyFont="1" applyBorder="1" applyAlignment="1">
      <alignment vertical="center"/>
    </xf>
    <xf numFmtId="0" fontId="54" fillId="0" borderId="29" xfId="0" applyFont="1" applyBorder="1" applyAlignment="1">
      <alignment horizontal="center" vertical="center"/>
    </xf>
    <xf numFmtId="0" fontId="54" fillId="0" borderId="30" xfId="0" applyFont="1" applyBorder="1" applyAlignment="1">
      <alignment horizontal="center" vertical="center"/>
    </xf>
    <xf numFmtId="0" fontId="54" fillId="0" borderId="27" xfId="0" applyFont="1" applyBorder="1" applyAlignment="1">
      <alignment horizontal="center" vertical="center"/>
    </xf>
    <xf numFmtId="0" fontId="50" fillId="0" borderId="0" xfId="0" applyFont="1" applyFill="1" applyBorder="1" applyAlignment="1" applyProtection="1">
      <alignment horizontal="left"/>
    </xf>
    <xf numFmtId="0" fontId="51" fillId="0" borderId="0" xfId="0" applyFont="1" applyFill="1" applyBorder="1" applyAlignment="1" applyProtection="1">
      <alignment horizontal="left" vertical="center" wrapText="1"/>
    </xf>
    <xf numFmtId="0" fontId="55" fillId="0" borderId="4" xfId="0" applyFont="1" applyFill="1" applyBorder="1" applyAlignment="1" applyProtection="1">
      <alignment horizontal="left" vertical="distributed" wrapText="1"/>
    </xf>
    <xf numFmtId="0" fontId="55" fillId="0" borderId="2" xfId="0" applyFont="1" applyFill="1" applyBorder="1" applyAlignment="1" applyProtection="1">
      <alignment horizontal="left" vertical="distributed" wrapText="1"/>
    </xf>
    <xf numFmtId="0" fontId="55" fillId="0" borderId="5" xfId="0" applyFont="1" applyFill="1" applyBorder="1" applyAlignment="1" applyProtection="1">
      <alignment horizontal="left" vertical="distributed" wrapText="1"/>
    </xf>
    <xf numFmtId="0" fontId="61" fillId="0" borderId="0" xfId="0" applyFont="1" applyFill="1" applyAlignment="1" applyProtection="1">
      <alignment horizontal="left" vertical="center"/>
    </xf>
    <xf numFmtId="0" fontId="50" fillId="0" borderId="0" xfId="0" applyFont="1" applyFill="1" applyBorder="1" applyAlignment="1" applyProtection="1">
      <alignment horizontal="left" vertical="top" wrapText="1"/>
    </xf>
    <xf numFmtId="0" fontId="43" fillId="0" borderId="24" xfId="1" applyFont="1" applyFill="1" applyBorder="1" applyAlignment="1" applyProtection="1">
      <alignment horizontal="center" vertical="center" wrapText="1"/>
    </xf>
    <xf numFmtId="0" fontId="43" fillId="0" borderId="23" xfId="1" applyFont="1" applyFill="1" applyBorder="1" applyAlignment="1" applyProtection="1">
      <alignment horizontal="center" vertical="center" wrapText="1"/>
    </xf>
    <xf numFmtId="0" fontId="42" fillId="6" borderId="14" xfId="0" applyFont="1" applyFill="1" applyBorder="1" applyAlignment="1">
      <alignment horizontal="center" vertical="center" wrapText="1"/>
    </xf>
    <xf numFmtId="0" fontId="42" fillId="6" borderId="15" xfId="0" applyFont="1" applyFill="1" applyBorder="1" applyAlignment="1">
      <alignment horizontal="center" vertical="center" wrapText="1"/>
    </xf>
    <xf numFmtId="0" fontId="42" fillId="6" borderId="19" xfId="0" applyFont="1" applyFill="1" applyBorder="1" applyAlignment="1">
      <alignment horizontal="center" vertical="center" wrapText="1"/>
    </xf>
    <xf numFmtId="0" fontId="42" fillId="6" borderId="20" xfId="0" applyFont="1" applyFill="1" applyBorder="1" applyAlignment="1">
      <alignment horizontal="center" vertical="center" wrapText="1"/>
    </xf>
    <xf numFmtId="0" fontId="42" fillId="6" borderId="21" xfId="0" applyFont="1" applyFill="1" applyBorder="1" applyAlignment="1">
      <alignment horizontal="center" vertical="center" wrapText="1"/>
    </xf>
    <xf numFmtId="0" fontId="42" fillId="6" borderId="22" xfId="0" applyFont="1" applyFill="1" applyBorder="1" applyAlignment="1">
      <alignment horizontal="center" vertical="center" wrapText="1"/>
    </xf>
    <xf numFmtId="4" fontId="20" fillId="0" borderId="3" xfId="1" applyNumberFormat="1" applyFont="1" applyFill="1" applyBorder="1" applyAlignment="1" applyProtection="1">
      <alignment horizontal="center" vertical="top"/>
    </xf>
    <xf numFmtId="4" fontId="27" fillId="0" borderId="0" xfId="0" applyNumberFormat="1" applyFont="1" applyFill="1" applyBorder="1" applyAlignment="1" applyProtection="1">
      <alignment horizontal="center" vertical="top"/>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6">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fiscalitatea.ro/impozit-pe-profit-calcul-declaratii-si-termene-de-plata-15447/" TargetMode="External"/><Relationship Id="rId1" Type="http://schemas.openxmlformats.org/officeDocument/2006/relationships/hyperlink" Target="https://www.fiscalitatea.ro/impozit-pe-profit-calcul-declaratii-si-termene-de-plata-15447/"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opLeftCell="A103" workbookViewId="0">
      <selection activeCell="I100" sqref="I100"/>
    </sheetView>
  </sheetViews>
  <sheetFormatPr defaultColWidth="9.140625" defaultRowHeight="12.75" x14ac:dyDescent="0.2"/>
  <cols>
    <col min="1" max="1" width="27.7109375" style="19" customWidth="1"/>
    <col min="2" max="4" width="12.28515625" style="20" bestFit="1" customWidth="1"/>
    <col min="5" max="14" width="12.28515625" style="7" bestFit="1" customWidth="1"/>
    <col min="15" max="16384" width="9.140625" style="7"/>
  </cols>
  <sheetData>
    <row r="1" spans="1:14" s="3" customFormat="1" ht="15" x14ac:dyDescent="0.2">
      <c r="A1" s="206" t="s">
        <v>273</v>
      </c>
      <c r="B1" s="2"/>
      <c r="C1" s="2"/>
      <c r="D1" s="2"/>
    </row>
    <row r="2" spans="1:14" s="3" customFormat="1" x14ac:dyDescent="0.2">
      <c r="A2" s="207"/>
      <c r="B2" s="2"/>
      <c r="C2" s="2"/>
      <c r="D2" s="2"/>
    </row>
    <row r="3" spans="1:14" s="204" customFormat="1" ht="52.5" customHeight="1" x14ac:dyDescent="0.2">
      <c r="A3" s="402" t="s">
        <v>350</v>
      </c>
      <c r="B3" s="402"/>
      <c r="C3" s="402"/>
      <c r="D3" s="402"/>
      <c r="E3" s="405" t="s">
        <v>321</v>
      </c>
      <c r="F3" s="406"/>
      <c r="G3" s="406"/>
      <c r="H3" s="406"/>
      <c r="I3" s="406"/>
      <c r="J3" s="406"/>
      <c r="K3" s="406"/>
      <c r="L3" s="406"/>
      <c r="M3" s="406"/>
      <c r="N3" s="407"/>
    </row>
    <row r="4" spans="1:14" s="204" customFormat="1" x14ac:dyDescent="0.2">
      <c r="A4" s="199"/>
      <c r="B4" s="205"/>
      <c r="C4" s="205"/>
      <c r="D4" s="205"/>
      <c r="E4" s="403" t="s">
        <v>156</v>
      </c>
      <c r="F4" s="404"/>
      <c r="G4" s="404"/>
      <c r="H4" s="404"/>
      <c r="I4" s="404"/>
      <c r="J4" s="404"/>
      <c r="K4" s="404"/>
      <c r="L4" s="404"/>
      <c r="M4" s="404"/>
      <c r="N4" s="404"/>
    </row>
    <row r="5" spans="1:14" s="188" customFormat="1" x14ac:dyDescent="0.2">
      <c r="A5" s="187"/>
      <c r="B5" s="186" t="s">
        <v>380</v>
      </c>
      <c r="C5" s="186" t="s">
        <v>381</v>
      </c>
      <c r="D5" s="186" t="s">
        <v>382</v>
      </c>
      <c r="E5" s="244">
        <v>1</v>
      </c>
      <c r="F5" s="244">
        <v>2</v>
      </c>
      <c r="G5" s="244">
        <v>3</v>
      </c>
      <c r="H5" s="244">
        <v>4</v>
      </c>
      <c r="I5" s="244">
        <v>5</v>
      </c>
      <c r="J5" s="244">
        <v>6</v>
      </c>
      <c r="K5" s="244">
        <v>7</v>
      </c>
      <c r="L5" s="244">
        <v>8</v>
      </c>
      <c r="M5" s="244">
        <v>9</v>
      </c>
      <c r="N5" s="244">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322</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323</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324</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325</v>
      </c>
      <c r="B12" s="10">
        <v>0</v>
      </c>
      <c r="C12" s="10">
        <v>0</v>
      </c>
      <c r="D12" s="10">
        <v>0</v>
      </c>
      <c r="E12" s="10">
        <v>0</v>
      </c>
      <c r="F12" s="10">
        <v>0</v>
      </c>
      <c r="G12" s="10">
        <v>0</v>
      </c>
      <c r="H12" s="10">
        <v>0</v>
      </c>
      <c r="I12" s="10">
        <v>0</v>
      </c>
      <c r="J12" s="10">
        <v>0</v>
      </c>
      <c r="K12" s="10">
        <v>0</v>
      </c>
      <c r="L12" s="10">
        <v>0</v>
      </c>
      <c r="M12" s="10">
        <v>0</v>
      </c>
      <c r="N12" s="10">
        <v>0</v>
      </c>
    </row>
    <row r="13" spans="1:14" x14ac:dyDescent="0.2">
      <c r="A13" s="9" t="s">
        <v>326</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327</v>
      </c>
      <c r="B14" s="10">
        <v>0</v>
      </c>
      <c r="C14" s="10">
        <v>0</v>
      </c>
      <c r="D14" s="10">
        <v>0</v>
      </c>
      <c r="E14" s="10">
        <v>0</v>
      </c>
      <c r="F14" s="10">
        <v>0</v>
      </c>
      <c r="G14" s="10">
        <v>0</v>
      </c>
      <c r="H14" s="10">
        <v>0</v>
      </c>
      <c r="I14" s="10">
        <v>0</v>
      </c>
      <c r="J14" s="10">
        <v>0</v>
      </c>
      <c r="K14" s="10">
        <v>0</v>
      </c>
      <c r="L14" s="10">
        <v>0</v>
      </c>
      <c r="M14" s="10">
        <v>0</v>
      </c>
      <c r="N14" s="10">
        <v>0</v>
      </c>
    </row>
    <row r="15" spans="1:14" x14ac:dyDescent="0.2">
      <c r="A15" s="208" t="s">
        <v>388</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389</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390</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391</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392</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393</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394</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395</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396</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397</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398</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4" customFormat="1" x14ac:dyDescent="0.2">
      <c r="A28" s="219" t="s">
        <v>36</v>
      </c>
      <c r="B28" s="123">
        <f>SUM(B7+B26+B27)</f>
        <v>0</v>
      </c>
      <c r="C28" s="123">
        <f t="shared" ref="C28:N28" si="1">SUM(C7+C26+C27)</f>
        <v>0</v>
      </c>
      <c r="D28" s="123">
        <f t="shared" si="1"/>
        <v>0</v>
      </c>
      <c r="E28" s="123">
        <f t="shared" si="1"/>
        <v>0</v>
      </c>
      <c r="F28" s="123">
        <f t="shared" si="1"/>
        <v>0</v>
      </c>
      <c r="G28" s="123">
        <f t="shared" si="1"/>
        <v>0</v>
      </c>
      <c r="H28" s="123">
        <f t="shared" si="1"/>
        <v>0</v>
      </c>
      <c r="I28" s="123">
        <f t="shared" si="1"/>
        <v>0</v>
      </c>
      <c r="J28" s="123">
        <f t="shared" si="1"/>
        <v>0</v>
      </c>
      <c r="K28" s="123">
        <f t="shared" si="1"/>
        <v>0</v>
      </c>
      <c r="L28" s="123">
        <f t="shared" si="1"/>
        <v>0</v>
      </c>
      <c r="M28" s="123">
        <f t="shared" si="1"/>
        <v>0</v>
      </c>
      <c r="N28" s="123">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369</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0" customFormat="1" x14ac:dyDescent="0.2">
      <c r="A39" s="219" t="s">
        <v>37</v>
      </c>
      <c r="B39" s="123">
        <f>SUM(B36:B38)+B35</f>
        <v>0</v>
      </c>
      <c r="C39" s="123">
        <f t="shared" ref="C39:N39" si="3">SUM(C36:C38)+C35</f>
        <v>0</v>
      </c>
      <c r="D39" s="123">
        <f t="shared" si="3"/>
        <v>0</v>
      </c>
      <c r="E39" s="123">
        <f t="shared" si="3"/>
        <v>0</v>
      </c>
      <c r="F39" s="123">
        <f t="shared" si="3"/>
        <v>0</v>
      </c>
      <c r="G39" s="123">
        <f t="shared" si="3"/>
        <v>0</v>
      </c>
      <c r="H39" s="123">
        <f t="shared" si="3"/>
        <v>0</v>
      </c>
      <c r="I39" s="123">
        <f t="shared" si="3"/>
        <v>0</v>
      </c>
      <c r="J39" s="123">
        <f t="shared" si="3"/>
        <v>0</v>
      </c>
      <c r="K39" s="123">
        <f t="shared" si="3"/>
        <v>0</v>
      </c>
      <c r="L39" s="123">
        <f t="shared" si="3"/>
        <v>0</v>
      </c>
      <c r="M39" s="123">
        <f t="shared" si="3"/>
        <v>0</v>
      </c>
      <c r="N39" s="123">
        <f t="shared" si="3"/>
        <v>0</v>
      </c>
    </row>
    <row r="40" spans="1:14" s="8" customFormat="1" x14ac:dyDescent="0.2">
      <c r="A40" s="12" t="s">
        <v>8</v>
      </c>
      <c r="B40" s="123">
        <f>B41+B42</f>
        <v>0</v>
      </c>
      <c r="C40" s="123">
        <f t="shared" ref="C40:N40" si="4">C41+C42</f>
        <v>0</v>
      </c>
      <c r="D40" s="123">
        <f t="shared" si="4"/>
        <v>0</v>
      </c>
      <c r="E40" s="123">
        <f t="shared" si="4"/>
        <v>0</v>
      </c>
      <c r="F40" s="123">
        <f t="shared" si="4"/>
        <v>0</v>
      </c>
      <c r="G40" s="123">
        <f t="shared" si="4"/>
        <v>0</v>
      </c>
      <c r="H40" s="123">
        <f t="shared" si="4"/>
        <v>0</v>
      </c>
      <c r="I40" s="123">
        <f t="shared" si="4"/>
        <v>0</v>
      </c>
      <c r="J40" s="123">
        <f t="shared" si="4"/>
        <v>0</v>
      </c>
      <c r="K40" s="123">
        <f t="shared" si="4"/>
        <v>0</v>
      </c>
      <c r="L40" s="123">
        <f t="shared" si="4"/>
        <v>0</v>
      </c>
      <c r="M40" s="123">
        <f t="shared" si="4"/>
        <v>0</v>
      </c>
      <c r="N40" s="123">
        <f t="shared" si="4"/>
        <v>0</v>
      </c>
    </row>
    <row r="41" spans="1:14" s="8" customFormat="1" ht="25.5" x14ac:dyDescent="0.2">
      <c r="A41" s="9" t="s">
        <v>299</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300</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307</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315</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316</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312</v>
      </c>
      <c r="B55" s="93"/>
      <c r="C55" s="93"/>
      <c r="D55" s="93"/>
      <c r="E55" s="93"/>
      <c r="F55" s="93"/>
      <c r="G55" s="93"/>
      <c r="H55" s="93"/>
      <c r="I55" s="93"/>
      <c r="J55" s="93"/>
      <c r="K55" s="93"/>
      <c r="L55" s="93"/>
      <c r="M55" s="93"/>
      <c r="N55" s="93"/>
    </row>
    <row r="56" spans="1:14" s="15" customFormat="1" ht="25.5" x14ac:dyDescent="0.2">
      <c r="A56" s="9" t="s">
        <v>370</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371</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317</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5">
        <f t="shared" ref="B66:N66" si="9">B67+B70+B73+B76</f>
        <v>0</v>
      </c>
      <c r="C66" s="125">
        <f t="shared" si="9"/>
        <v>0</v>
      </c>
      <c r="D66" s="125">
        <f t="shared" si="9"/>
        <v>0</v>
      </c>
      <c r="E66" s="125">
        <f t="shared" si="9"/>
        <v>0</v>
      </c>
      <c r="F66" s="125">
        <f t="shared" si="9"/>
        <v>0</v>
      </c>
      <c r="G66" s="125">
        <f t="shared" si="9"/>
        <v>0</v>
      </c>
      <c r="H66" s="125">
        <f t="shared" si="9"/>
        <v>0</v>
      </c>
      <c r="I66" s="125">
        <f t="shared" si="9"/>
        <v>0</v>
      </c>
      <c r="J66" s="125">
        <f t="shared" si="9"/>
        <v>0</v>
      </c>
      <c r="K66" s="125">
        <f t="shared" si="9"/>
        <v>0</v>
      </c>
      <c r="L66" s="125">
        <f t="shared" si="9"/>
        <v>0</v>
      </c>
      <c r="M66" s="125">
        <f t="shared" si="9"/>
        <v>0</v>
      </c>
      <c r="N66" s="125">
        <f t="shared" si="9"/>
        <v>0</v>
      </c>
    </row>
    <row r="67" spans="1:14" s="8" customFormat="1" x14ac:dyDescent="0.2">
      <c r="A67" s="9" t="s">
        <v>301</v>
      </c>
      <c r="B67" s="125">
        <f t="shared" ref="B67:N67" si="10">B68+B69</f>
        <v>0</v>
      </c>
      <c r="C67" s="125">
        <f t="shared" si="10"/>
        <v>0</v>
      </c>
      <c r="D67" s="125">
        <f t="shared" si="10"/>
        <v>0</v>
      </c>
      <c r="E67" s="125">
        <f t="shared" si="10"/>
        <v>0</v>
      </c>
      <c r="F67" s="125">
        <f t="shared" si="10"/>
        <v>0</v>
      </c>
      <c r="G67" s="125">
        <f t="shared" si="10"/>
        <v>0</v>
      </c>
      <c r="H67" s="125">
        <f t="shared" si="10"/>
        <v>0</v>
      </c>
      <c r="I67" s="125">
        <f t="shared" si="10"/>
        <v>0</v>
      </c>
      <c r="J67" s="125">
        <f t="shared" si="10"/>
        <v>0</v>
      </c>
      <c r="K67" s="125">
        <f t="shared" si="10"/>
        <v>0</v>
      </c>
      <c r="L67" s="125">
        <f t="shared" si="10"/>
        <v>0</v>
      </c>
      <c r="M67" s="125">
        <f t="shared" si="10"/>
        <v>0</v>
      </c>
      <c r="N67" s="125">
        <f t="shared" si="10"/>
        <v>0</v>
      </c>
    </row>
    <row r="68" spans="1:14" s="8" customFormat="1" ht="25.5" x14ac:dyDescent="0.2">
      <c r="A68" s="9" t="s">
        <v>297</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298</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302</v>
      </c>
      <c r="B70" s="125">
        <f t="shared" ref="B70:N70" si="11">B71+B72</f>
        <v>0</v>
      </c>
      <c r="C70" s="125">
        <f t="shared" si="11"/>
        <v>0</v>
      </c>
      <c r="D70" s="125">
        <f t="shared" si="11"/>
        <v>0</v>
      </c>
      <c r="E70" s="125">
        <f t="shared" si="11"/>
        <v>0</v>
      </c>
      <c r="F70" s="125">
        <f t="shared" si="11"/>
        <v>0</v>
      </c>
      <c r="G70" s="125">
        <f t="shared" si="11"/>
        <v>0</v>
      </c>
      <c r="H70" s="125">
        <f t="shared" si="11"/>
        <v>0</v>
      </c>
      <c r="I70" s="125">
        <f t="shared" si="11"/>
        <v>0</v>
      </c>
      <c r="J70" s="125">
        <f t="shared" si="11"/>
        <v>0</v>
      </c>
      <c r="K70" s="125">
        <f t="shared" si="11"/>
        <v>0</v>
      </c>
      <c r="L70" s="125">
        <f t="shared" si="11"/>
        <v>0</v>
      </c>
      <c r="M70" s="125">
        <f t="shared" si="11"/>
        <v>0</v>
      </c>
      <c r="N70" s="125">
        <f t="shared" si="11"/>
        <v>0</v>
      </c>
    </row>
    <row r="71" spans="1:14" s="8" customFormat="1" ht="25.5" x14ac:dyDescent="0.2">
      <c r="A71" s="9" t="s">
        <v>303</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304</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305</v>
      </c>
      <c r="B73" s="125">
        <f t="shared" ref="B73:N73" si="12">B74+B75</f>
        <v>0</v>
      </c>
      <c r="C73" s="125">
        <f t="shared" si="12"/>
        <v>0</v>
      </c>
      <c r="D73" s="125">
        <f t="shared" si="12"/>
        <v>0</v>
      </c>
      <c r="E73" s="125">
        <f t="shared" si="12"/>
        <v>0</v>
      </c>
      <c r="F73" s="125">
        <f t="shared" si="12"/>
        <v>0</v>
      </c>
      <c r="G73" s="125">
        <f t="shared" si="12"/>
        <v>0</v>
      </c>
      <c r="H73" s="125">
        <f t="shared" si="12"/>
        <v>0</v>
      </c>
      <c r="I73" s="125">
        <f t="shared" si="12"/>
        <v>0</v>
      </c>
      <c r="J73" s="125">
        <f t="shared" si="12"/>
        <v>0</v>
      </c>
      <c r="K73" s="125">
        <f t="shared" si="12"/>
        <v>0</v>
      </c>
      <c r="L73" s="125">
        <f t="shared" si="12"/>
        <v>0</v>
      </c>
      <c r="M73" s="125">
        <f t="shared" si="12"/>
        <v>0</v>
      </c>
      <c r="N73" s="125">
        <f t="shared" si="12"/>
        <v>0</v>
      </c>
    </row>
    <row r="74" spans="1:14" s="8" customFormat="1" ht="25.5" x14ac:dyDescent="0.2">
      <c r="A74" s="9" t="s">
        <v>297</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298</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306</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155</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345</v>
      </c>
      <c r="B79" s="10">
        <v>0</v>
      </c>
      <c r="C79" s="10">
        <v>0</v>
      </c>
      <c r="D79" s="10">
        <v>0</v>
      </c>
      <c r="E79" s="10">
        <v>0</v>
      </c>
      <c r="F79" s="10">
        <v>0</v>
      </c>
      <c r="G79" s="10">
        <v>0</v>
      </c>
      <c r="H79" s="10">
        <v>0</v>
      </c>
      <c r="I79" s="10">
        <v>0</v>
      </c>
      <c r="J79" s="10">
        <v>0</v>
      </c>
      <c r="K79" s="10">
        <v>0</v>
      </c>
      <c r="L79" s="10">
        <v>0</v>
      </c>
      <c r="M79" s="10">
        <v>0</v>
      </c>
      <c r="N79" s="10">
        <v>0</v>
      </c>
    </row>
    <row r="80" spans="1:14" x14ac:dyDescent="0.2">
      <c r="A80" s="9" t="s">
        <v>346</v>
      </c>
      <c r="B80" s="10">
        <v>0</v>
      </c>
      <c r="C80" s="10">
        <v>0</v>
      </c>
      <c r="D80" s="10">
        <v>0</v>
      </c>
      <c r="E80" s="10">
        <v>0</v>
      </c>
      <c r="F80" s="10">
        <v>0</v>
      </c>
      <c r="G80" s="10">
        <v>0</v>
      </c>
      <c r="H80" s="10">
        <v>0</v>
      </c>
      <c r="I80" s="10">
        <v>0</v>
      </c>
      <c r="J80" s="10">
        <v>0</v>
      </c>
      <c r="K80" s="10">
        <v>0</v>
      </c>
      <c r="L80" s="10">
        <v>0</v>
      </c>
      <c r="M80" s="10">
        <v>0</v>
      </c>
      <c r="N80" s="10">
        <v>0</v>
      </c>
    </row>
    <row r="81" spans="1:14" x14ac:dyDescent="0.2">
      <c r="A81" s="9" t="s">
        <v>347</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348</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349</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308</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309</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310</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367</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368</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311</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4"/>
      <c r="B105" s="176"/>
      <c r="C105" s="176"/>
      <c r="D105" s="176"/>
      <c r="E105" s="176"/>
      <c r="F105" s="176"/>
      <c r="G105" s="176"/>
      <c r="H105" s="176"/>
      <c r="I105" s="176"/>
      <c r="J105" s="176"/>
      <c r="K105" s="176"/>
      <c r="L105" s="176"/>
      <c r="M105" s="176"/>
      <c r="N105" s="176"/>
    </row>
    <row r="106" spans="1:14" s="8" customFormat="1" x14ac:dyDescent="0.2">
      <c r="A106" s="184"/>
      <c r="B106" s="176"/>
      <c r="C106" s="176"/>
      <c r="D106" s="176"/>
      <c r="E106" s="176"/>
      <c r="F106" s="176"/>
      <c r="G106" s="176"/>
      <c r="H106" s="176"/>
      <c r="I106" s="176"/>
      <c r="J106" s="176"/>
      <c r="K106" s="176"/>
      <c r="L106" s="176"/>
      <c r="M106" s="176"/>
      <c r="N106" s="176"/>
    </row>
    <row r="107" spans="1:14" s="8" customFormat="1" x14ac:dyDescent="0.2">
      <c r="A107" s="184"/>
      <c r="B107" s="176"/>
      <c r="C107" s="176"/>
      <c r="D107" s="176"/>
      <c r="E107" s="176"/>
      <c r="F107" s="176"/>
      <c r="G107" s="176"/>
      <c r="H107" s="176"/>
      <c r="I107" s="176"/>
      <c r="J107" s="176"/>
      <c r="K107" s="176"/>
      <c r="L107" s="176"/>
      <c r="M107" s="176"/>
      <c r="N107" s="176"/>
    </row>
    <row r="108" spans="1:14" s="8" customFormat="1" x14ac:dyDescent="0.2">
      <c r="A108" s="184"/>
      <c r="B108" s="176"/>
      <c r="C108" s="176"/>
      <c r="D108" s="176"/>
      <c r="E108" s="176"/>
      <c r="F108" s="176"/>
      <c r="G108" s="176"/>
      <c r="H108" s="176"/>
      <c r="I108" s="176"/>
      <c r="J108" s="176"/>
      <c r="K108" s="176"/>
      <c r="L108" s="176"/>
      <c r="M108" s="176"/>
      <c r="N108" s="176"/>
    </row>
    <row r="109" spans="1:14" s="8" customFormat="1" x14ac:dyDescent="0.2">
      <c r="A109" s="184"/>
      <c r="B109" s="176"/>
      <c r="C109" s="176"/>
      <c r="D109" s="176"/>
      <c r="E109" s="176"/>
      <c r="F109" s="176"/>
      <c r="G109" s="176"/>
      <c r="H109" s="176"/>
      <c r="I109" s="176"/>
      <c r="J109" s="176"/>
      <c r="K109" s="176"/>
      <c r="L109" s="176"/>
      <c r="M109" s="176"/>
      <c r="N109" s="176"/>
    </row>
    <row r="110" spans="1:14" s="8" customFormat="1" x14ac:dyDescent="0.2">
      <c r="A110" s="184"/>
      <c r="B110" s="176"/>
      <c r="C110" s="176"/>
      <c r="D110" s="176"/>
      <c r="E110" s="176"/>
      <c r="F110" s="176"/>
      <c r="G110" s="176"/>
      <c r="H110" s="176"/>
      <c r="I110" s="176"/>
      <c r="J110" s="176"/>
      <c r="K110" s="176"/>
      <c r="L110" s="176"/>
      <c r="M110" s="176"/>
      <c r="N110" s="176"/>
    </row>
    <row r="111" spans="1:14" s="8" customFormat="1" x14ac:dyDescent="0.2">
      <c r="A111" s="184"/>
      <c r="B111" s="176"/>
      <c r="C111" s="176"/>
      <c r="D111" s="176"/>
      <c r="E111" s="176"/>
      <c r="F111" s="176"/>
      <c r="G111" s="176"/>
      <c r="H111" s="176"/>
      <c r="I111" s="176"/>
      <c r="J111" s="176"/>
      <c r="K111" s="176"/>
      <c r="L111" s="176"/>
      <c r="M111" s="176"/>
      <c r="N111" s="176"/>
    </row>
    <row r="112" spans="1:14" s="8" customFormat="1" x14ac:dyDescent="0.2">
      <c r="A112" s="184"/>
      <c r="B112" s="176"/>
      <c r="C112" s="176"/>
      <c r="D112" s="176"/>
      <c r="E112" s="176"/>
      <c r="F112" s="176"/>
      <c r="G112" s="176"/>
      <c r="H112" s="176"/>
      <c r="I112" s="176"/>
      <c r="J112" s="176"/>
      <c r="K112" s="176"/>
      <c r="L112" s="176"/>
      <c r="M112" s="176"/>
      <c r="N112" s="176"/>
    </row>
    <row r="113" spans="1:14" s="8" customFormat="1" x14ac:dyDescent="0.2">
      <c r="A113" s="184"/>
      <c r="B113" s="176"/>
      <c r="C113" s="176"/>
      <c r="D113" s="176"/>
      <c r="E113" s="176"/>
      <c r="F113" s="176"/>
      <c r="G113" s="176"/>
      <c r="H113" s="176"/>
      <c r="I113" s="176"/>
      <c r="J113" s="176"/>
      <c r="K113" s="176"/>
      <c r="L113" s="176"/>
      <c r="M113" s="176"/>
      <c r="N113" s="176"/>
    </row>
    <row r="114" spans="1:14" s="8" customFormat="1" x14ac:dyDescent="0.2">
      <c r="A114" s="184"/>
      <c r="B114" s="176"/>
      <c r="C114" s="176"/>
      <c r="D114" s="176"/>
      <c r="E114" s="176"/>
      <c r="F114" s="176"/>
      <c r="G114" s="176"/>
      <c r="H114" s="176"/>
      <c r="I114" s="176"/>
      <c r="J114" s="176"/>
      <c r="K114" s="176"/>
      <c r="L114" s="176"/>
      <c r="M114" s="176"/>
      <c r="N114" s="176"/>
    </row>
    <row r="115" spans="1:14" s="8" customFormat="1" x14ac:dyDescent="0.2">
      <c r="A115" s="184"/>
      <c r="B115" s="176"/>
      <c r="C115" s="176"/>
      <c r="D115" s="176"/>
      <c r="E115" s="176"/>
      <c r="F115" s="176"/>
      <c r="G115" s="176"/>
      <c r="H115" s="176"/>
      <c r="I115" s="176"/>
      <c r="J115" s="176"/>
      <c r="K115" s="176"/>
      <c r="L115" s="176"/>
      <c r="M115" s="176"/>
      <c r="N115" s="176"/>
    </row>
    <row r="116" spans="1:14" s="8" customFormat="1" x14ac:dyDescent="0.2">
      <c r="A116" s="184"/>
      <c r="B116" s="176"/>
      <c r="C116" s="176"/>
      <c r="D116" s="176"/>
      <c r="E116" s="176"/>
      <c r="F116" s="176"/>
      <c r="G116" s="176"/>
      <c r="H116" s="176"/>
      <c r="I116" s="176"/>
      <c r="J116" s="176"/>
      <c r="K116" s="176"/>
      <c r="L116" s="176"/>
      <c r="M116" s="176"/>
      <c r="N116" s="176"/>
    </row>
    <row r="117" spans="1:14" s="8" customFormat="1" x14ac:dyDescent="0.2">
      <c r="A117" s="184"/>
      <c r="B117" s="176"/>
      <c r="C117" s="176"/>
      <c r="D117" s="176"/>
      <c r="E117" s="176"/>
      <c r="F117" s="176"/>
      <c r="G117" s="176"/>
      <c r="H117" s="176"/>
      <c r="I117" s="176"/>
      <c r="J117" s="176"/>
      <c r="K117" s="176"/>
      <c r="L117" s="176"/>
      <c r="M117" s="176"/>
      <c r="N117" s="176"/>
    </row>
  </sheetData>
  <sheetProtection sheet="1" objects="1" scenarios="1" formatColumn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7"/>
  <sheetViews>
    <sheetView workbookViewId="0">
      <selection activeCell="K48" sqref="K48"/>
    </sheetView>
  </sheetViews>
  <sheetFormatPr defaultColWidth="9.140625" defaultRowHeight="12.75" x14ac:dyDescent="0.2"/>
  <cols>
    <col min="1" max="1" width="6.7109375" style="175" customWidth="1"/>
    <col min="2" max="2" width="65" style="19" customWidth="1"/>
    <col min="3" max="3" width="12.28515625" style="176" customWidth="1"/>
    <col min="4" max="4" width="12.28515625" style="177" customWidth="1"/>
    <col min="5" max="7" width="12.28515625" style="178" customWidth="1"/>
    <col min="8" max="13" width="11.42578125" style="7" customWidth="1"/>
    <col min="14" max="14" width="11.5703125" style="7" customWidth="1"/>
    <col min="15" max="15" width="11.5703125" style="26" customWidth="1"/>
    <col min="16" max="16384" width="9.140625" style="26"/>
  </cols>
  <sheetData>
    <row r="1" spans="1:14" s="130" customFormat="1" x14ac:dyDescent="0.2">
      <c r="A1" s="497" t="s">
        <v>280</v>
      </c>
      <c r="B1" s="497"/>
      <c r="C1" s="497"/>
      <c r="D1" s="497"/>
      <c r="E1" s="497"/>
      <c r="F1" s="497"/>
      <c r="G1" s="497"/>
      <c r="H1" s="129"/>
      <c r="I1" s="129"/>
      <c r="J1" s="129"/>
      <c r="K1" s="129"/>
      <c r="L1" s="129"/>
      <c r="M1" s="129"/>
      <c r="N1" s="129"/>
    </row>
    <row r="2" spans="1:14" s="130" customFormat="1" ht="40.5" customHeight="1" x14ac:dyDescent="0.2">
      <c r="A2" s="436" t="s">
        <v>376</v>
      </c>
      <c r="B2" s="505"/>
      <c r="C2" s="505"/>
      <c r="D2" s="505"/>
      <c r="E2" s="505"/>
      <c r="F2" s="505"/>
      <c r="G2" s="505"/>
      <c r="H2" s="129"/>
      <c r="I2" s="129"/>
      <c r="J2" s="129"/>
      <c r="K2" s="129"/>
      <c r="L2" s="129"/>
      <c r="M2" s="129"/>
      <c r="N2" s="129"/>
    </row>
    <row r="3" spans="1:14" s="130" customFormat="1" x14ac:dyDescent="0.2">
      <c r="A3" s="131"/>
      <c r="B3" s="510"/>
      <c r="C3" s="510"/>
      <c r="D3" s="132"/>
      <c r="E3" s="133"/>
      <c r="F3" s="133"/>
      <c r="G3" s="133"/>
      <c r="H3" s="129"/>
      <c r="I3" s="129"/>
      <c r="J3" s="129"/>
      <c r="K3" s="129"/>
      <c r="L3" s="129"/>
      <c r="M3" s="129"/>
      <c r="N3" s="129"/>
    </row>
    <row r="4" spans="1:14" s="130" customFormat="1" x14ac:dyDescent="0.2">
      <c r="A4" s="506" t="s">
        <v>287</v>
      </c>
      <c r="B4" s="513" t="s">
        <v>205</v>
      </c>
      <c r="C4" s="513" t="s">
        <v>269</v>
      </c>
      <c r="D4" s="513" t="s">
        <v>270</v>
      </c>
      <c r="E4" s="511" t="s">
        <v>154</v>
      </c>
      <c r="F4" s="512"/>
      <c r="G4" s="512"/>
      <c r="H4" s="129"/>
      <c r="I4" s="129"/>
      <c r="J4" s="134"/>
      <c r="K4" s="129"/>
      <c r="L4" s="129"/>
      <c r="M4" s="129"/>
      <c r="N4" s="129"/>
    </row>
    <row r="5" spans="1:14" s="139" customFormat="1" ht="15" customHeight="1" x14ac:dyDescent="0.2">
      <c r="A5" s="507"/>
      <c r="B5" s="514"/>
      <c r="C5" s="514"/>
      <c r="D5" s="514"/>
      <c r="E5" s="135" t="s">
        <v>151</v>
      </c>
      <c r="F5" s="135" t="s">
        <v>152</v>
      </c>
      <c r="G5" s="135" t="s">
        <v>153</v>
      </c>
      <c r="H5" s="136"/>
      <c r="I5" s="136"/>
      <c r="J5" s="137"/>
      <c r="K5" s="136"/>
      <c r="L5" s="138"/>
      <c r="M5" s="136"/>
      <c r="N5" s="136"/>
    </row>
    <row r="6" spans="1:14" s="143" customFormat="1" ht="15" x14ac:dyDescent="0.2">
      <c r="A6" s="140" t="str">
        <f>'2A-Buget_cerere'!A5</f>
        <v>CAP. 1</v>
      </c>
      <c r="B6" s="501" t="str">
        <f>'2A-Buget_cerere'!B5:I5</f>
        <v>Cheltuieli pentru amenajarea terenului</v>
      </c>
      <c r="C6" s="502"/>
      <c r="D6" s="502"/>
      <c r="E6" s="502"/>
      <c r="F6" s="502"/>
      <c r="G6" s="502"/>
      <c r="H6" s="141"/>
      <c r="I6" s="141"/>
      <c r="J6" s="142"/>
      <c r="K6" s="141"/>
      <c r="L6" s="141"/>
      <c r="M6" s="141"/>
      <c r="N6" s="141"/>
    </row>
    <row r="7" spans="1:14" s="148" customFormat="1" ht="15" x14ac:dyDescent="0.2">
      <c r="A7" s="144" t="str">
        <f>'2A-Buget_cerere'!A6</f>
        <v>1.1</v>
      </c>
      <c r="B7" s="145" t="str">
        <f>'2A-Buget_cerere'!B6</f>
        <v>Amenajarea terenului</v>
      </c>
      <c r="C7" s="146">
        <f>'2A-Buget_cerere'!I6</f>
        <v>0</v>
      </c>
      <c r="D7" s="21" t="str">
        <f>IF(E7+F7+G7&lt;&gt;C7,"Eroare!","")</f>
        <v/>
      </c>
      <c r="E7" s="10">
        <v>0</v>
      </c>
      <c r="F7" s="10">
        <v>0</v>
      </c>
      <c r="G7" s="10">
        <v>0</v>
      </c>
      <c r="H7" s="147"/>
      <c r="I7" s="147"/>
      <c r="J7" s="142"/>
      <c r="K7" s="147"/>
      <c r="L7" s="147"/>
      <c r="M7" s="147"/>
      <c r="N7" s="147"/>
    </row>
    <row r="8" spans="1:14" s="148" customFormat="1" ht="15" x14ac:dyDescent="0.2">
      <c r="A8" s="144" t="str">
        <f>'2A-Buget_cerere'!A7</f>
        <v>1.2</v>
      </c>
      <c r="B8" s="145" t="str">
        <f>'2A-Buget_cerere'!B7</f>
        <v>Amenajari pentru protectia mediului si aducerea la starea initiala</v>
      </c>
      <c r="C8" s="146">
        <f>'2A-Buget_cerere'!I7</f>
        <v>0</v>
      </c>
      <c r="D8" s="21" t="str">
        <f t="shared" ref="D8:D12" si="0">IF(E8+F8+G8&lt;&gt;C8,"Eroare!","")</f>
        <v/>
      </c>
      <c r="E8" s="10">
        <v>0</v>
      </c>
      <c r="F8" s="10">
        <v>0</v>
      </c>
      <c r="G8" s="10">
        <v>0</v>
      </c>
      <c r="H8" s="147"/>
      <c r="I8" s="147"/>
      <c r="J8" s="142"/>
      <c r="K8" s="147"/>
      <c r="L8" s="147"/>
      <c r="M8" s="147"/>
      <c r="N8" s="147"/>
    </row>
    <row r="9" spans="1:14" s="143" customFormat="1" ht="15" x14ac:dyDescent="0.2">
      <c r="A9" s="140"/>
      <c r="B9" s="149" t="str">
        <f>'2A-Buget_cerere'!B8</f>
        <v>TOTAL CAPITOL 1</v>
      </c>
      <c r="C9" s="146">
        <f>'2A-Buget_cerere'!I8</f>
        <v>0</v>
      </c>
      <c r="D9" s="21" t="str">
        <f t="shared" si="0"/>
        <v/>
      </c>
      <c r="E9" s="150">
        <f>SUM(E7:E8)</f>
        <v>0</v>
      </c>
      <c r="F9" s="150">
        <f>SUM(F7:F8)</f>
        <v>0</v>
      </c>
      <c r="G9" s="150">
        <f>SUM(G7:G8)</f>
        <v>0</v>
      </c>
      <c r="H9" s="141"/>
      <c r="I9" s="147"/>
      <c r="J9" s="151"/>
      <c r="K9" s="141"/>
      <c r="L9" s="141"/>
      <c r="M9" s="141"/>
      <c r="N9" s="141"/>
    </row>
    <row r="10" spans="1:14" s="143" customFormat="1" ht="15" x14ac:dyDescent="0.2">
      <c r="A10" s="140" t="str">
        <f>'2A-Buget_cerere'!A9</f>
        <v>CAP. 2</v>
      </c>
      <c r="B10" s="501" t="str">
        <f>'2A-Buget_cerere'!B9</f>
        <v>Cheltuieli pt asigurarea utilităţilor necesare obiectivului</v>
      </c>
      <c r="C10" s="502"/>
      <c r="D10" s="502"/>
      <c r="E10" s="502"/>
      <c r="F10" s="502"/>
      <c r="G10" s="502"/>
      <c r="H10" s="141"/>
      <c r="I10" s="147"/>
      <c r="J10" s="152"/>
      <c r="K10" s="141"/>
      <c r="L10" s="141"/>
      <c r="M10" s="141"/>
      <c r="N10" s="141"/>
    </row>
    <row r="11" spans="1:14" s="143" customFormat="1" ht="15" x14ac:dyDescent="0.2">
      <c r="A11" s="144" t="str">
        <f>'2A-Buget_cerere'!A10</f>
        <v>2.1</v>
      </c>
      <c r="B11" s="145" t="str">
        <f>'2A-Buget_cerere'!B10</f>
        <v>Cheltuieli pentru asigurarea utilitatilor necesare obiectivului</v>
      </c>
      <c r="C11" s="146">
        <f>'2A-Buget_cerere'!I10</f>
        <v>0</v>
      </c>
      <c r="D11" s="21" t="str">
        <f>IF(E11+F11+G11&lt;&gt;C11,"Eroare!","")</f>
        <v/>
      </c>
      <c r="E11" s="10">
        <v>0</v>
      </c>
      <c r="F11" s="10">
        <v>0</v>
      </c>
      <c r="G11" s="10">
        <v>0</v>
      </c>
      <c r="H11" s="141"/>
      <c r="I11" s="147"/>
      <c r="J11" s="134"/>
      <c r="K11" s="141"/>
      <c r="L11" s="141"/>
      <c r="M11" s="141"/>
      <c r="N11" s="141"/>
    </row>
    <row r="12" spans="1:14" s="143" customFormat="1" ht="15" x14ac:dyDescent="0.2">
      <c r="A12" s="140"/>
      <c r="B12" s="149" t="str">
        <f>'2A-Buget_cerere'!B11</f>
        <v> TOTAL CAPITOL 2</v>
      </c>
      <c r="C12" s="146">
        <f>'2A-Buget_cerere'!I11</f>
        <v>0</v>
      </c>
      <c r="D12" s="21" t="str">
        <f t="shared" si="0"/>
        <v/>
      </c>
      <c r="E12" s="150">
        <f t="shared" ref="E12:G12" si="1">E11</f>
        <v>0</v>
      </c>
      <c r="F12" s="150">
        <f t="shared" si="1"/>
        <v>0</v>
      </c>
      <c r="G12" s="150">
        <f t="shared" si="1"/>
        <v>0</v>
      </c>
      <c r="H12" s="141"/>
      <c r="I12" s="147"/>
      <c r="J12" s="134"/>
      <c r="K12" s="141"/>
      <c r="L12" s="141"/>
      <c r="M12" s="141"/>
      <c r="N12" s="141"/>
    </row>
    <row r="13" spans="1:14" s="143" customFormat="1" ht="15" x14ac:dyDescent="0.2">
      <c r="A13" s="140" t="str">
        <f>'2A-Buget_cerere'!A12</f>
        <v>CAP. 3</v>
      </c>
      <c r="B13" s="501" t="str">
        <f>'2A-Buget_cerere'!B12</f>
        <v>Cheltuieli pentru proiectare și asistență tehnică</v>
      </c>
      <c r="C13" s="502"/>
      <c r="D13" s="502"/>
      <c r="E13" s="502"/>
      <c r="F13" s="502"/>
      <c r="G13" s="502"/>
      <c r="H13" s="141"/>
      <c r="I13" s="147"/>
      <c r="J13" s="134"/>
      <c r="K13" s="141"/>
      <c r="L13" s="141"/>
      <c r="M13" s="141"/>
      <c r="N13" s="141"/>
    </row>
    <row r="14" spans="1:14" s="148" customFormat="1" ht="15" x14ac:dyDescent="0.2">
      <c r="A14" s="144" t="str">
        <f>'2A-Buget_cerere'!A13</f>
        <v>3.1</v>
      </c>
      <c r="B14" s="145" t="str">
        <f>'2A-Buget_cerere'!B13</f>
        <v>Studii de teren</v>
      </c>
      <c r="C14" s="146">
        <f>'2A-Buget_cerere'!I13</f>
        <v>0</v>
      </c>
      <c r="D14" s="21" t="str">
        <f t="shared" ref="D14:D33" si="2">IF(E14+F14+G14&lt;&gt;C14,"Eroare!","")</f>
        <v/>
      </c>
      <c r="E14" s="10">
        <v>0</v>
      </c>
      <c r="F14" s="10">
        <v>0</v>
      </c>
      <c r="G14" s="10">
        <v>0</v>
      </c>
      <c r="H14" s="147"/>
      <c r="I14" s="147"/>
      <c r="J14" s="153"/>
      <c r="K14" s="147"/>
      <c r="L14" s="147"/>
      <c r="M14" s="147"/>
      <c r="N14" s="147"/>
    </row>
    <row r="15" spans="1:14" s="148" customFormat="1" ht="15" x14ac:dyDescent="0.2">
      <c r="A15" s="144" t="str">
        <f>'2A-Buget_cerere'!A14</f>
        <v>3.2</v>
      </c>
      <c r="B15" s="145" t="str">
        <f>'2A-Buget_cerere'!B14</f>
        <v>Obtinere avize, acorduri, autorizatii</v>
      </c>
      <c r="C15" s="146">
        <f>'2A-Buget_cerere'!I14</f>
        <v>0</v>
      </c>
      <c r="D15" s="21" t="str">
        <f t="shared" si="2"/>
        <v/>
      </c>
      <c r="E15" s="10">
        <v>0</v>
      </c>
      <c r="F15" s="10">
        <v>0</v>
      </c>
      <c r="G15" s="10">
        <v>0</v>
      </c>
      <c r="H15" s="147"/>
      <c r="I15" s="147"/>
      <c r="J15" s="147"/>
      <c r="K15" s="147"/>
      <c r="L15" s="147"/>
      <c r="M15" s="147"/>
      <c r="N15" s="147"/>
    </row>
    <row r="16" spans="1:14" s="148" customFormat="1" ht="15" x14ac:dyDescent="0.2">
      <c r="A16" s="144" t="str">
        <f>'2A-Buget_cerere'!A15</f>
        <v>3.3</v>
      </c>
      <c r="B16" s="145" t="str">
        <f>'2A-Buget_cerere'!B15</f>
        <v>Proiectare si inginerie</v>
      </c>
      <c r="C16" s="146">
        <f>'2A-Buget_cerere'!I15</f>
        <v>0</v>
      </c>
      <c r="D16" s="21" t="str">
        <f t="shared" si="2"/>
        <v/>
      </c>
      <c r="E16" s="10">
        <v>0</v>
      </c>
      <c r="F16" s="10">
        <v>0</v>
      </c>
      <c r="G16" s="10">
        <v>0</v>
      </c>
      <c r="H16" s="147"/>
      <c r="I16" s="147"/>
      <c r="J16" s="147"/>
      <c r="K16" s="147"/>
      <c r="L16" s="147"/>
      <c r="M16" s="147"/>
      <c r="N16" s="147"/>
    </row>
    <row r="17" spans="1:14" s="148" customFormat="1" ht="15" x14ac:dyDescent="0.2">
      <c r="A17" s="144" t="str">
        <f>'2A-Buget_cerere'!A16</f>
        <v>3.4</v>
      </c>
      <c r="B17" s="145" t="str">
        <f>'2A-Buget_cerere'!B16</f>
        <v>Consultanta</v>
      </c>
      <c r="C17" s="146">
        <f>'2A-Buget_cerere'!I16</f>
        <v>0</v>
      </c>
      <c r="D17" s="21" t="str">
        <f t="shared" si="2"/>
        <v/>
      </c>
      <c r="E17" s="10">
        <v>0</v>
      </c>
      <c r="F17" s="10">
        <v>0</v>
      </c>
      <c r="G17" s="10">
        <v>0</v>
      </c>
      <c r="H17" s="147"/>
      <c r="I17" s="147"/>
      <c r="J17" s="147"/>
      <c r="K17" s="147"/>
      <c r="L17" s="147"/>
      <c r="M17" s="147"/>
      <c r="N17" s="147"/>
    </row>
    <row r="18" spans="1:14" s="148" customFormat="1" ht="15" x14ac:dyDescent="0.2">
      <c r="A18" s="144" t="str">
        <f>'2A-Buget_cerere'!A17</f>
        <v>3.5</v>
      </c>
      <c r="B18" s="145" t="str">
        <f>'2A-Buget_cerere'!B17</f>
        <v>Asistenta tehnica</v>
      </c>
      <c r="C18" s="146">
        <f>'2A-Buget_cerere'!I17</f>
        <v>0</v>
      </c>
      <c r="D18" s="21" t="str">
        <f t="shared" si="2"/>
        <v/>
      </c>
      <c r="E18" s="10">
        <v>0</v>
      </c>
      <c r="F18" s="10">
        <v>0</v>
      </c>
      <c r="G18" s="10">
        <v>0</v>
      </c>
      <c r="H18" s="147"/>
      <c r="I18" s="147"/>
      <c r="J18" s="147"/>
      <c r="K18" s="147"/>
      <c r="L18" s="147"/>
      <c r="M18" s="147"/>
      <c r="N18" s="147"/>
    </row>
    <row r="19" spans="1:14" s="143" customFormat="1" ht="15" x14ac:dyDescent="0.2">
      <c r="A19" s="140"/>
      <c r="B19" s="149" t="str">
        <f>'2A-Buget_cerere'!B18</f>
        <v> TOTAL CAPITOL 3</v>
      </c>
      <c r="C19" s="146">
        <f>'2A-Buget_cerere'!I18</f>
        <v>0</v>
      </c>
      <c r="D19" s="21" t="str">
        <f>IF(E19+F19+G19&lt;&gt;C19,"Eroare!","")</f>
        <v/>
      </c>
      <c r="E19" s="150">
        <f>SUM(E14:E18)</f>
        <v>0</v>
      </c>
      <c r="F19" s="150">
        <f>SUM(F14:F18)</f>
        <v>0</v>
      </c>
      <c r="G19" s="150">
        <f>SUM(G14:G18)</f>
        <v>0</v>
      </c>
      <c r="H19" s="141"/>
      <c r="I19" s="147"/>
      <c r="J19" s="141"/>
      <c r="K19" s="141"/>
      <c r="L19" s="141"/>
      <c r="M19" s="141"/>
      <c r="N19" s="141"/>
    </row>
    <row r="20" spans="1:14" s="143" customFormat="1" ht="15" x14ac:dyDescent="0.2">
      <c r="A20" s="140" t="str">
        <f>'2A-Buget_cerere'!A19</f>
        <v>CAP. 4</v>
      </c>
      <c r="B20" s="501" t="str">
        <f>'2A-Buget_cerere'!B19</f>
        <v>Cheltuieli pentru investiţia de bază</v>
      </c>
      <c r="C20" s="502"/>
      <c r="D20" s="502"/>
      <c r="E20" s="502"/>
      <c r="F20" s="502"/>
      <c r="G20" s="502"/>
      <c r="H20" s="141"/>
      <c r="I20" s="147"/>
      <c r="J20" s="141"/>
      <c r="K20" s="141"/>
      <c r="L20" s="141"/>
      <c r="M20" s="141"/>
      <c r="N20" s="141"/>
    </row>
    <row r="21" spans="1:14" s="148" customFormat="1" ht="114.75" x14ac:dyDescent="0.2">
      <c r="A21" s="144" t="str">
        <f>'2A-Buget_cerere'!A20</f>
        <v>4.1</v>
      </c>
      <c r="B21" s="145" t="str">
        <f>'2A-Buget_cerere'!B20</f>
        <v>Construcţii şi instalaţii (• Construcţii şi instalaţii aferente activităților de construire/ extindere/ modernizare a infrastructurii de producție a IMM în vederea indeplinirii obiectivului proiectului, în limita a 40% din valoarea eligibilă a proiectului;
• Cheltuieli cu achiziţionarea de instalaţii/ echipamente specifice în scopul obţinerii unei economii de energie, precum şi sisteme care utilizează surse regenerabile/ alternative de energie pentru eficientizarea activităţilor pentru care a solicitat finanţare, în limita a 10% din valoarea eligibilă a proiectului, alte cheltuieli conform ghidului specific)</v>
      </c>
      <c r="C21" s="146">
        <f>'2A-Buget_cerere'!I20</f>
        <v>0</v>
      </c>
      <c r="D21" s="21" t="str">
        <f t="shared" si="2"/>
        <v/>
      </c>
      <c r="E21" s="10">
        <v>0</v>
      </c>
      <c r="F21" s="10">
        <v>0</v>
      </c>
      <c r="G21" s="10">
        <v>0</v>
      </c>
      <c r="H21" s="147"/>
      <c r="I21" s="147"/>
      <c r="J21" s="147"/>
      <c r="K21" s="147"/>
      <c r="L21" s="147"/>
      <c r="M21" s="147"/>
      <c r="N21" s="147"/>
    </row>
    <row r="22" spans="1:14" s="148" customFormat="1" ht="15" x14ac:dyDescent="0.2">
      <c r="A22" s="144" t="str">
        <f>'2A-Buget_cerere'!A21</f>
        <v>4.2</v>
      </c>
      <c r="B22" s="145" t="str">
        <f>'2A-Buget_cerere'!B21</f>
        <v>Dotări</v>
      </c>
      <c r="C22" s="146">
        <f>'2A-Buget_cerere'!I21</f>
        <v>0</v>
      </c>
      <c r="D22" s="21" t="str">
        <f t="shared" si="2"/>
        <v/>
      </c>
      <c r="E22" s="125">
        <f>E23+E24</f>
        <v>0</v>
      </c>
      <c r="F22" s="125">
        <f t="shared" ref="F22:G22" si="3">F23+F24</f>
        <v>0</v>
      </c>
      <c r="G22" s="125">
        <f t="shared" si="3"/>
        <v>0</v>
      </c>
      <c r="H22" s="147"/>
      <c r="I22" s="147"/>
      <c r="J22" s="147"/>
      <c r="K22" s="147"/>
      <c r="L22" s="147"/>
      <c r="M22" s="147"/>
      <c r="N22" s="147"/>
    </row>
    <row r="23" spans="1:14" s="148" customFormat="1" ht="25.5" x14ac:dyDescent="0.2">
      <c r="A23" s="110" t="s">
        <v>207</v>
      </c>
      <c r="B23" s="82" t="s">
        <v>208</v>
      </c>
      <c r="C23" s="146">
        <f>'2A-Buget_cerere'!I22</f>
        <v>0</v>
      </c>
      <c r="D23" s="21" t="str">
        <f t="shared" si="2"/>
        <v/>
      </c>
      <c r="E23" s="10">
        <v>0</v>
      </c>
      <c r="F23" s="10">
        <f>C23</f>
        <v>0</v>
      </c>
      <c r="G23" s="10">
        <v>0</v>
      </c>
      <c r="H23" s="147"/>
      <c r="I23" s="147"/>
      <c r="J23" s="147"/>
      <c r="K23" s="147"/>
      <c r="L23" s="147"/>
      <c r="M23" s="147"/>
      <c r="N23" s="147"/>
    </row>
    <row r="24" spans="1:14" s="148" customFormat="1" ht="25.5" x14ac:dyDescent="0.2">
      <c r="A24" s="110" t="s">
        <v>209</v>
      </c>
      <c r="B24" s="82" t="s">
        <v>210</v>
      </c>
      <c r="C24" s="146">
        <f>'2A-Buget_cerere'!I23</f>
        <v>0</v>
      </c>
      <c r="D24" s="21" t="str">
        <f t="shared" si="2"/>
        <v/>
      </c>
      <c r="E24" s="10">
        <v>0</v>
      </c>
      <c r="F24" s="10">
        <f t="shared" ref="F24:F25" si="4">C24</f>
        <v>0</v>
      </c>
      <c r="G24" s="10">
        <v>0</v>
      </c>
      <c r="H24" s="147"/>
      <c r="I24" s="147"/>
      <c r="J24" s="147"/>
      <c r="K24" s="147"/>
      <c r="L24" s="147"/>
      <c r="M24" s="147"/>
      <c r="N24" s="147"/>
    </row>
    <row r="25" spans="1:14" s="148" customFormat="1" ht="15" x14ac:dyDescent="0.2">
      <c r="A25" s="144" t="str">
        <f>'2A-Buget_cerere'!A24</f>
        <v>4.3</v>
      </c>
      <c r="B25" s="145" t="str">
        <f>'2A-Buget_cerere'!B24</f>
        <v>Active necorporale</v>
      </c>
      <c r="C25" s="146">
        <f>'2A-Buget_cerere'!I24</f>
        <v>0</v>
      </c>
      <c r="D25" s="21" t="str">
        <f t="shared" si="2"/>
        <v/>
      </c>
      <c r="E25" s="10">
        <v>0</v>
      </c>
      <c r="F25" s="10">
        <f t="shared" si="4"/>
        <v>0</v>
      </c>
      <c r="G25" s="10">
        <v>0</v>
      </c>
      <c r="H25" s="147"/>
      <c r="I25" s="147"/>
      <c r="J25" s="147"/>
      <c r="K25" s="147"/>
      <c r="L25" s="147"/>
      <c r="M25" s="147"/>
      <c r="N25" s="147"/>
    </row>
    <row r="26" spans="1:14" s="143" customFormat="1" ht="15" x14ac:dyDescent="0.2">
      <c r="A26" s="140"/>
      <c r="B26" s="149" t="str">
        <f>'2A-Buget_cerere'!B25</f>
        <v>TOTAL CAPITOL 4</v>
      </c>
      <c r="C26" s="146">
        <f>'2A-Buget_cerere'!I25</f>
        <v>0</v>
      </c>
      <c r="D26" s="21" t="str">
        <f t="shared" si="2"/>
        <v/>
      </c>
      <c r="E26" s="150">
        <f>E21+E22+E25</f>
        <v>0</v>
      </c>
      <c r="F26" s="150">
        <f t="shared" ref="F26:G26" si="5">F21+F22+F25</f>
        <v>0</v>
      </c>
      <c r="G26" s="150">
        <f t="shared" si="5"/>
        <v>0</v>
      </c>
      <c r="H26" s="141"/>
      <c r="I26" s="147"/>
      <c r="J26" s="141"/>
      <c r="K26" s="141"/>
      <c r="L26" s="141"/>
      <c r="M26" s="141"/>
      <c r="N26" s="141"/>
    </row>
    <row r="27" spans="1:14" s="143" customFormat="1" ht="15" x14ac:dyDescent="0.2">
      <c r="A27" s="140" t="str">
        <f>'2A-Buget_cerere'!A26</f>
        <v>CAP. 5</v>
      </c>
      <c r="B27" s="501" t="str">
        <f>'2A-Buget_cerere'!B26</f>
        <v>Alte cheltuieli</v>
      </c>
      <c r="C27" s="502"/>
      <c r="D27" s="502"/>
      <c r="E27" s="502"/>
      <c r="F27" s="502"/>
      <c r="G27" s="502"/>
      <c r="H27" s="141"/>
      <c r="I27" s="147"/>
      <c r="J27" s="141"/>
      <c r="K27" s="141"/>
      <c r="L27" s="141"/>
      <c r="M27" s="141"/>
      <c r="N27" s="141"/>
    </row>
    <row r="28" spans="1:14" s="148" customFormat="1" ht="15" x14ac:dyDescent="0.2">
      <c r="A28" s="144" t="str">
        <f>'2A-Buget_cerere'!A27</f>
        <v>5.1</v>
      </c>
      <c r="B28" s="145" t="str">
        <f>'2A-Buget_cerere'!B27</f>
        <v>Organizare de santier</v>
      </c>
      <c r="C28" s="146">
        <f>'2A-Buget_cerere'!I27</f>
        <v>0</v>
      </c>
      <c r="D28" s="21" t="str">
        <f t="shared" si="2"/>
        <v/>
      </c>
      <c r="E28" s="10">
        <v>0</v>
      </c>
      <c r="F28" s="10">
        <v>0</v>
      </c>
      <c r="G28" s="10">
        <v>0</v>
      </c>
      <c r="H28" s="147"/>
      <c r="I28" s="147"/>
      <c r="J28" s="147"/>
      <c r="K28" s="147"/>
      <c r="L28" s="147"/>
      <c r="M28" s="147"/>
      <c r="N28" s="147"/>
    </row>
    <row r="29" spans="1:14" s="143" customFormat="1" ht="25.5" x14ac:dyDescent="0.2">
      <c r="A29" s="144" t="str">
        <f>'2A-Buget_cerere'!A28</f>
        <v>5.2</v>
      </c>
      <c r="B29" s="145" t="str">
        <f>'2A-Buget_cerere'!B28</f>
        <v>Cheltuieli diverse și neprevăzute în limita a 10% din valoarea eligibilă a cheltuielilor eligibile cuprinse la sub-categoriile  38, 39,40,53,54,55,57,58</v>
      </c>
      <c r="C29" s="146">
        <f>'2A-Buget_cerere'!I28</f>
        <v>0</v>
      </c>
      <c r="D29" s="21" t="str">
        <f t="shared" si="2"/>
        <v/>
      </c>
      <c r="E29" s="10">
        <v>0</v>
      </c>
      <c r="F29" s="10">
        <v>0</v>
      </c>
      <c r="G29" s="10">
        <v>0</v>
      </c>
      <c r="H29" s="141"/>
      <c r="I29" s="147"/>
      <c r="J29" s="141"/>
      <c r="K29" s="141"/>
      <c r="L29" s="141"/>
      <c r="M29" s="141"/>
      <c r="N29" s="141"/>
    </row>
    <row r="30" spans="1:14" s="143" customFormat="1" ht="15" x14ac:dyDescent="0.2">
      <c r="A30" s="140"/>
      <c r="B30" s="149" t="str">
        <f>'2A-Buget_cerere'!B29</f>
        <v>TOTAL CAPITOL 5</v>
      </c>
      <c r="C30" s="146">
        <f>'2A-Buget_cerere'!I29</f>
        <v>0</v>
      </c>
      <c r="D30" s="21" t="str">
        <f>IF(E30+F30+G30&lt;&gt;C30,"Eroare!","")</f>
        <v/>
      </c>
      <c r="E30" s="150">
        <f>SUM(E28:E29)</f>
        <v>0</v>
      </c>
      <c r="F30" s="150">
        <f>SUM(F28:F29)</f>
        <v>0</v>
      </c>
      <c r="G30" s="150">
        <f>SUM(G28:G29)</f>
        <v>0</v>
      </c>
      <c r="H30" s="141"/>
      <c r="I30" s="147"/>
      <c r="J30" s="141"/>
      <c r="K30" s="141"/>
      <c r="L30" s="141"/>
      <c r="M30" s="141"/>
      <c r="N30" s="141"/>
    </row>
    <row r="31" spans="1:14" s="143" customFormat="1" ht="15" x14ac:dyDescent="0.2">
      <c r="A31" s="140" t="str">
        <f>'2A-Buget_cerere'!A30</f>
        <v>CAP. 6</v>
      </c>
      <c r="B31" s="501" t="str">
        <f>'2A-Buget_cerere'!B30</f>
        <v>Cheltuieli cu activitățile obligatorii de publicitate și informare aferente proiectului</v>
      </c>
      <c r="C31" s="502"/>
      <c r="D31" s="502"/>
      <c r="E31" s="502"/>
      <c r="F31" s="502"/>
      <c r="G31" s="502"/>
      <c r="H31" s="141"/>
      <c r="I31" s="147"/>
      <c r="J31" s="141"/>
      <c r="K31" s="141"/>
      <c r="L31" s="141"/>
      <c r="M31" s="141"/>
      <c r="N31" s="141"/>
    </row>
    <row r="32" spans="1:14" s="143" customFormat="1" ht="25.5" x14ac:dyDescent="0.2">
      <c r="A32" s="144" t="str">
        <f>'2A-Buget_cerere'!A31</f>
        <v>6.1</v>
      </c>
      <c r="B32" s="145" t="str">
        <f>'2A-Buget_cerere'!B31</f>
        <v>Cheltuieli cu activitățile obligatorii de publicitate și informare aferente proiectului - maxim 5.000 lei fara TVA</v>
      </c>
      <c r="C32" s="146">
        <f>'2A-Buget_cerere'!I31</f>
        <v>0</v>
      </c>
      <c r="D32" s="21" t="str">
        <f t="shared" si="2"/>
        <v/>
      </c>
      <c r="E32" s="10">
        <v>0</v>
      </c>
      <c r="F32" s="10">
        <v>0</v>
      </c>
      <c r="G32" s="10">
        <v>0</v>
      </c>
      <c r="H32" s="141"/>
      <c r="I32" s="147"/>
      <c r="J32" s="141"/>
      <c r="K32" s="141"/>
      <c r="L32" s="141"/>
      <c r="M32" s="141"/>
      <c r="N32" s="141"/>
    </row>
    <row r="33" spans="1:14" s="143" customFormat="1" ht="15" x14ac:dyDescent="0.2">
      <c r="A33" s="140"/>
      <c r="B33" s="149" t="str">
        <f>'2A-Buget_cerere'!B32</f>
        <v>TOTAL CAPITOL 6</v>
      </c>
      <c r="C33" s="146">
        <f>'2A-Buget_cerere'!I32</f>
        <v>0</v>
      </c>
      <c r="D33" s="21" t="str">
        <f t="shared" si="2"/>
        <v/>
      </c>
      <c r="E33" s="150">
        <f>SUM(E32:E32)</f>
        <v>0</v>
      </c>
      <c r="F33" s="150">
        <f>SUM(F32:F32)</f>
        <v>0</v>
      </c>
      <c r="G33" s="150">
        <f>SUM(G32:G32)</f>
        <v>0</v>
      </c>
      <c r="H33" s="141"/>
      <c r="I33" s="147"/>
      <c r="J33" s="141"/>
      <c r="K33" s="141"/>
      <c r="L33" s="141"/>
      <c r="M33" s="141"/>
      <c r="N33" s="141"/>
    </row>
    <row r="34" spans="1:14" s="143" customFormat="1" ht="15" x14ac:dyDescent="0.2">
      <c r="A34" s="140" t="str">
        <f>'2A-Buget_cerere'!A33</f>
        <v>CAP. 7</v>
      </c>
      <c r="B34" s="501" t="str">
        <f>'2A-Buget_cerere'!B33</f>
        <v xml:space="preserve">Cheltuielile cu activitatea de audit financiar extern </v>
      </c>
      <c r="C34" s="502"/>
      <c r="D34" s="502"/>
      <c r="E34" s="502"/>
      <c r="F34" s="502"/>
      <c r="G34" s="502"/>
      <c r="H34" s="141"/>
      <c r="I34" s="147"/>
      <c r="J34" s="141"/>
      <c r="K34" s="141"/>
      <c r="L34" s="141"/>
      <c r="M34" s="141"/>
      <c r="N34" s="141"/>
    </row>
    <row r="35" spans="1:14" s="143" customFormat="1" ht="25.5" x14ac:dyDescent="0.2">
      <c r="A35" s="144" t="str">
        <f>'2A-Buget_cerere'!A34</f>
        <v>7.1</v>
      </c>
      <c r="B35" s="145" t="str">
        <f>'2A-Buget_cerere'!B34</f>
        <v xml:space="preserve">Cheltuielile cu activitatea de audit financiar extern - 5000 lei fara TVA trimestrial </v>
      </c>
      <c r="C35" s="146">
        <f>'2A-Buget_cerere'!I34</f>
        <v>0</v>
      </c>
      <c r="D35" s="21" t="str">
        <f>IF(E35+F35+G35&lt;&gt;C35,"Eroare!","")</f>
        <v/>
      </c>
      <c r="E35" s="10">
        <v>0</v>
      </c>
      <c r="F35" s="10">
        <v>0</v>
      </c>
      <c r="G35" s="10">
        <v>0</v>
      </c>
      <c r="H35" s="141"/>
      <c r="I35" s="147"/>
      <c r="J35" s="141"/>
      <c r="K35" s="141"/>
      <c r="L35" s="141"/>
      <c r="M35" s="141"/>
      <c r="N35" s="141"/>
    </row>
    <row r="36" spans="1:14" s="143" customFormat="1" ht="15" x14ac:dyDescent="0.2">
      <c r="A36" s="144">
        <f>'2A-Buget_cerere'!A35</f>
        <v>0</v>
      </c>
      <c r="B36" s="149" t="str">
        <f>'2A-Buget_cerere'!B35</f>
        <v>TOTAL CAPITOL 7</v>
      </c>
      <c r="C36" s="146">
        <f>'2A-Buget_cerere'!I35</f>
        <v>0</v>
      </c>
      <c r="D36" s="21" t="str">
        <f t="shared" ref="D36:D44" si="6">IF(E36+F36+G36&lt;&gt;C36,"Eroare!","")</f>
        <v/>
      </c>
      <c r="E36" s="150">
        <f>E35</f>
        <v>0</v>
      </c>
      <c r="F36" s="150">
        <f t="shared" ref="F36:G36" si="7">F35</f>
        <v>0</v>
      </c>
      <c r="G36" s="150">
        <f t="shared" si="7"/>
        <v>0</v>
      </c>
      <c r="H36" s="141"/>
      <c r="I36" s="147"/>
      <c r="J36" s="141"/>
      <c r="K36" s="141"/>
      <c r="L36" s="141"/>
      <c r="M36" s="141"/>
      <c r="N36" s="141"/>
    </row>
    <row r="37" spans="1:14" s="83" customFormat="1" ht="15" x14ac:dyDescent="0.2">
      <c r="A37" s="140" t="str">
        <f>'2A-Buget_cerere'!A36</f>
        <v>CAP. 8</v>
      </c>
      <c r="B37" s="239" t="s">
        <v>372</v>
      </c>
      <c r="C37" s="146"/>
      <c r="D37" s="21"/>
      <c r="E37" s="116"/>
      <c r="F37" s="116"/>
      <c r="G37" s="116"/>
      <c r="H37" s="241"/>
    </row>
    <row r="38" spans="1:14" s="83" customFormat="1" ht="24.75" customHeight="1" x14ac:dyDescent="0.2">
      <c r="A38" s="144" t="str">
        <f>'2A-Buget_cerere'!A37</f>
        <v>8.1</v>
      </c>
      <c r="B38" s="144" t="str">
        <f>'2A-Buget_cerere'!B37</f>
        <v xml:space="preserve">Cheltuieli cu activități de de dezvoltare experimentală /activităţi de inovare
</v>
      </c>
      <c r="C38" s="146">
        <f>'2A-Buget_cerere'!I37</f>
        <v>0</v>
      </c>
      <c r="D38" s="21" t="str">
        <f t="shared" si="6"/>
        <v/>
      </c>
      <c r="E38" s="10">
        <v>0</v>
      </c>
      <c r="F38" s="10">
        <f>C38</f>
        <v>0</v>
      </c>
      <c r="G38" s="10">
        <v>0</v>
      </c>
      <c r="H38" s="242"/>
    </row>
    <row r="39" spans="1:14" s="83" customFormat="1" ht="15" x14ac:dyDescent="0.2">
      <c r="A39" s="144" t="str">
        <f>'2A-Buget_cerere'!A38</f>
        <v>8.2</v>
      </c>
      <c r="B39" s="144" t="str">
        <f>'2A-Buget_cerere'!B38</f>
        <v>Cheltuieli cu activități de realizare a produsului (bun sau serviciu) sau procesului</v>
      </c>
      <c r="C39" s="146">
        <f>'2A-Buget_cerere'!I38</f>
        <v>0</v>
      </c>
      <c r="D39" s="21" t="str">
        <f t="shared" si="6"/>
        <v/>
      </c>
      <c r="E39" s="10">
        <v>0</v>
      </c>
      <c r="F39" s="10">
        <f t="shared" ref="F39:F40" si="8">C39</f>
        <v>0</v>
      </c>
      <c r="G39" s="10">
        <v>0</v>
      </c>
      <c r="H39" s="242"/>
    </row>
    <row r="40" spans="1:14" s="83" customFormat="1" ht="15" x14ac:dyDescent="0.2">
      <c r="A40" s="144" t="str">
        <f>'2A-Buget_cerere'!A39</f>
        <v>8.3</v>
      </c>
      <c r="B40" s="144" t="str">
        <f>'2A-Buget_cerere'!B39</f>
        <v xml:space="preserve">Cheltuieli cu activitatea de introducere în circuitul economic a
produsului (bun sau serviciu) sau procesului
</v>
      </c>
      <c r="C40" s="146">
        <f>'2A-Buget_cerere'!I39</f>
        <v>0</v>
      </c>
      <c r="D40" s="21" t="str">
        <f t="shared" si="6"/>
        <v/>
      </c>
      <c r="E40" s="10">
        <v>0</v>
      </c>
      <c r="F40" s="10">
        <f t="shared" si="8"/>
        <v>0</v>
      </c>
      <c r="G40" s="10">
        <v>0</v>
      </c>
      <c r="H40" s="242"/>
    </row>
    <row r="41" spans="1:14" s="83" customFormat="1" ht="15" x14ac:dyDescent="0.2">
      <c r="A41" s="144" t="str">
        <f>'2A-Buget_cerere'!A40</f>
        <v>8.4</v>
      </c>
      <c r="B41" s="144" t="str">
        <f>'2A-Buget_cerere'!B40</f>
        <v>Cheltuieli cu activități de internaţionalizare</v>
      </c>
      <c r="C41" s="146">
        <f>'2A-Buget_cerere'!I40</f>
        <v>0</v>
      </c>
      <c r="D41" s="21" t="str">
        <f t="shared" si="6"/>
        <v/>
      </c>
      <c r="E41" s="10">
        <v>0</v>
      </c>
      <c r="F41" s="10">
        <v>0</v>
      </c>
      <c r="G41" s="10">
        <v>0</v>
      </c>
      <c r="H41" s="242"/>
    </row>
    <row r="42" spans="1:14" s="83" customFormat="1" ht="15" x14ac:dyDescent="0.2">
      <c r="A42" s="144" t="str">
        <f>'2A-Buget_cerere'!A41</f>
        <v>8.5</v>
      </c>
      <c r="B42" s="144" t="str">
        <f>'2A-Buget_cerere'!B41</f>
        <v>Cheltuieli cu salarii-angajații ITT -in limita a 50% din valoarea cheltuielilor eligibile aferente ajutorului de minimis</v>
      </c>
      <c r="C42" s="146">
        <f>'2A-Buget_cerere'!I41</f>
        <v>0</v>
      </c>
      <c r="D42" s="21" t="str">
        <f t="shared" si="6"/>
        <v/>
      </c>
      <c r="E42" s="10">
        <v>0</v>
      </c>
      <c r="F42" s="10">
        <v>0</v>
      </c>
      <c r="G42" s="10">
        <v>0</v>
      </c>
      <c r="H42" s="242"/>
    </row>
    <row r="43" spans="1:14" s="83" customFormat="1" ht="15" x14ac:dyDescent="0.2">
      <c r="A43" s="106"/>
      <c r="B43" s="111" t="s">
        <v>375</v>
      </c>
      <c r="C43" s="116">
        <f>SUM(C38:C42)</f>
        <v>0</v>
      </c>
      <c r="D43" s="21" t="str">
        <f t="shared" si="6"/>
        <v/>
      </c>
      <c r="E43" s="116">
        <f>SUM(E38:E42)</f>
        <v>0</v>
      </c>
      <c r="F43" s="116">
        <f>SUM(F38:F42)</f>
        <v>0</v>
      </c>
      <c r="G43" s="116">
        <f>SUM(G38:G42)</f>
        <v>0</v>
      </c>
      <c r="H43" s="241"/>
    </row>
    <row r="44" spans="1:14" s="156" customFormat="1" ht="16.5" x14ac:dyDescent="0.2">
      <c r="A44" s="154"/>
      <c r="B44" s="155" t="str">
        <f>'2A-Buget_cerere'!B43</f>
        <v>TOTAL GENERAL</v>
      </c>
      <c r="C44" s="146">
        <f>'2A-Buget_cerere'!I43</f>
        <v>0</v>
      </c>
      <c r="D44" s="21" t="str">
        <f t="shared" si="6"/>
        <v/>
      </c>
      <c r="E44" s="150">
        <f>E9+E12+E19+E26+E30+E33+E36+E43</f>
        <v>0</v>
      </c>
      <c r="F44" s="150">
        <f t="shared" ref="F44:G44" si="9">F9+F12+F19+F26+F30+F33+F36+F43</f>
        <v>0</v>
      </c>
      <c r="G44" s="150">
        <f t="shared" si="9"/>
        <v>0</v>
      </c>
      <c r="H44" s="141"/>
      <c r="I44" s="147"/>
      <c r="J44" s="141"/>
      <c r="K44" s="141"/>
      <c r="L44" s="141"/>
      <c r="M44" s="141"/>
      <c r="N44" s="141"/>
    </row>
    <row r="45" spans="1:14" s="161" customFormat="1" x14ac:dyDescent="0.2">
      <c r="A45" s="157"/>
      <c r="B45" s="158"/>
      <c r="C45" s="159"/>
      <c r="D45" s="160"/>
      <c r="E45" s="133"/>
      <c r="F45" s="133"/>
      <c r="G45" s="133"/>
      <c r="H45" s="147"/>
      <c r="I45" s="147"/>
      <c r="J45" s="147"/>
      <c r="K45" s="147"/>
      <c r="L45" s="147"/>
      <c r="M45" s="147"/>
      <c r="N45" s="147"/>
    </row>
    <row r="46" spans="1:14" s="161" customFormat="1" x14ac:dyDescent="0.2">
      <c r="A46" s="157"/>
      <c r="B46" s="162"/>
      <c r="C46" s="159"/>
      <c r="D46" s="160"/>
      <c r="E46" s="133"/>
      <c r="F46" s="133"/>
      <c r="G46" s="133"/>
      <c r="H46" s="147"/>
      <c r="I46" s="147"/>
      <c r="J46" s="147"/>
      <c r="K46" s="147"/>
      <c r="L46" s="147"/>
      <c r="M46" s="147"/>
      <c r="N46" s="147"/>
    </row>
    <row r="47" spans="1:14" s="163" customFormat="1" x14ac:dyDescent="0.2">
      <c r="A47" s="515" t="s">
        <v>288</v>
      </c>
      <c r="B47" s="515"/>
      <c r="C47" s="508" t="s">
        <v>269</v>
      </c>
      <c r="D47" s="509" t="s">
        <v>270</v>
      </c>
      <c r="E47" s="516" t="s">
        <v>154</v>
      </c>
      <c r="F47" s="516"/>
      <c r="G47" s="516"/>
      <c r="H47" s="129"/>
      <c r="I47" s="147"/>
      <c r="J47" s="129"/>
      <c r="K47" s="129"/>
      <c r="L47" s="129"/>
      <c r="M47" s="129"/>
      <c r="N47" s="129"/>
    </row>
    <row r="48" spans="1:14" s="164" customFormat="1" x14ac:dyDescent="0.2">
      <c r="A48" s="515"/>
      <c r="B48" s="515"/>
      <c r="C48" s="508"/>
      <c r="D48" s="509"/>
      <c r="E48" s="135" t="s">
        <v>151</v>
      </c>
      <c r="F48" s="135" t="s">
        <v>152</v>
      </c>
      <c r="G48" s="135" t="s">
        <v>153</v>
      </c>
      <c r="H48" s="136"/>
      <c r="I48" s="147"/>
      <c r="J48" s="136"/>
      <c r="K48" s="136"/>
      <c r="L48" s="138"/>
      <c r="M48" s="136"/>
      <c r="N48" s="136"/>
    </row>
    <row r="49" spans="1:14" s="168" customFormat="1" x14ac:dyDescent="0.2">
      <c r="A49" s="503" t="s">
        <v>271</v>
      </c>
      <c r="B49" s="503"/>
      <c r="C49" s="165">
        <f>'2A-Buget_cerere'!C47</f>
        <v>0</v>
      </c>
      <c r="D49" s="21" t="str">
        <f>IF(E49+F49+G49&lt;&gt;C49,"Eroare!","")</f>
        <v/>
      </c>
      <c r="E49" s="17">
        <f>E44</f>
        <v>0</v>
      </c>
      <c r="F49" s="17">
        <f>F44</f>
        <v>0</v>
      </c>
      <c r="G49" s="17">
        <f>G44</f>
        <v>0</v>
      </c>
      <c r="H49" s="166"/>
      <c r="I49" s="147"/>
      <c r="J49" s="166"/>
      <c r="K49" s="166"/>
      <c r="L49" s="167"/>
      <c r="M49" s="166"/>
      <c r="N49" s="166"/>
    </row>
    <row r="50" spans="1:14" s="168" customFormat="1" x14ac:dyDescent="0.2">
      <c r="A50" s="503" t="s">
        <v>272</v>
      </c>
      <c r="B50" s="503"/>
      <c r="C50" s="165">
        <f>'2A-Buget_cerere'!C50</f>
        <v>0</v>
      </c>
      <c r="D50" s="21" t="str">
        <f>IF(E50+F50+G50&lt;&gt;C50,"Eroare!","")</f>
        <v/>
      </c>
      <c r="E50" s="17">
        <f>SUM(E51:E52)</f>
        <v>0</v>
      </c>
      <c r="F50" s="17">
        <f t="shared" ref="F50:G50" si="10">SUM(F51:F52)</f>
        <v>0</v>
      </c>
      <c r="G50" s="17">
        <f t="shared" si="10"/>
        <v>0</v>
      </c>
      <c r="H50" s="166"/>
      <c r="I50" s="147"/>
      <c r="J50" s="166"/>
      <c r="K50" s="166"/>
      <c r="L50" s="166"/>
      <c r="M50" s="166"/>
      <c r="N50" s="166"/>
    </row>
    <row r="51" spans="1:14" s="164" customFormat="1" x14ac:dyDescent="0.2">
      <c r="A51" s="504" t="s">
        <v>289</v>
      </c>
      <c r="B51" s="504"/>
      <c r="C51" s="165"/>
      <c r="D51" s="21"/>
      <c r="E51" s="10">
        <f>E49*0.1</f>
        <v>0</v>
      </c>
      <c r="F51" s="10">
        <f>C50-E51</f>
        <v>0</v>
      </c>
      <c r="G51" s="10">
        <v>0</v>
      </c>
      <c r="H51" s="136"/>
      <c r="I51" s="147"/>
      <c r="J51" s="136"/>
      <c r="K51" s="136"/>
      <c r="L51" s="138"/>
      <c r="M51" s="136"/>
      <c r="N51" s="136"/>
    </row>
    <row r="52" spans="1:14" s="164" customFormat="1" x14ac:dyDescent="0.2">
      <c r="A52" s="504" t="s">
        <v>290</v>
      </c>
      <c r="B52" s="504"/>
      <c r="C52" s="165"/>
      <c r="D52" s="21"/>
      <c r="E52" s="10">
        <v>0</v>
      </c>
      <c r="F52" s="10">
        <v>0</v>
      </c>
      <c r="G52" s="10">
        <v>0</v>
      </c>
      <c r="H52" s="136"/>
      <c r="I52" s="147"/>
      <c r="J52" s="136"/>
      <c r="K52" s="136"/>
      <c r="L52" s="138"/>
      <c r="M52" s="136"/>
      <c r="N52" s="136"/>
    </row>
    <row r="53" spans="1:14" s="168" customFormat="1" x14ac:dyDescent="0.2">
      <c r="A53" s="503" t="str">
        <f>'2A-Buget_cerere'!B53</f>
        <v>Finanțarea nerambursabilă totală solicitată</v>
      </c>
      <c r="B53" s="503"/>
      <c r="C53" s="165">
        <f>'2A-Buget_cerere'!C53</f>
        <v>0</v>
      </c>
      <c r="D53" s="21" t="str">
        <f>IF(E53+F53+G53&lt;&gt;C53,"Eroare!","")</f>
        <v/>
      </c>
      <c r="E53" s="10">
        <f>E49*0.9</f>
        <v>0</v>
      </c>
      <c r="F53" s="10">
        <f>C53-E53</f>
        <v>0</v>
      </c>
      <c r="G53" s="10">
        <v>0</v>
      </c>
      <c r="H53" s="166"/>
      <c r="I53" s="147"/>
      <c r="J53" s="166"/>
      <c r="K53" s="166"/>
      <c r="L53" s="167"/>
      <c r="M53" s="166"/>
      <c r="N53" s="166"/>
    </row>
    <row r="54" spans="1:14" s="171" customFormat="1" ht="15" x14ac:dyDescent="0.2">
      <c r="A54" s="169"/>
      <c r="B54" s="170"/>
      <c r="C54" s="159"/>
      <c r="D54" s="160"/>
      <c r="E54" s="133"/>
      <c r="F54" s="133"/>
      <c r="G54" s="133"/>
      <c r="H54" s="166"/>
      <c r="I54" s="147"/>
      <c r="J54" s="166"/>
      <c r="K54" s="166"/>
      <c r="L54" s="167"/>
      <c r="M54" s="166"/>
      <c r="N54" s="166"/>
    </row>
    <row r="55" spans="1:14" s="171" customFormat="1" ht="15" x14ac:dyDescent="0.2">
      <c r="A55" s="169"/>
      <c r="B55" s="172"/>
      <c r="C55" s="159"/>
      <c r="D55" s="160"/>
      <c r="E55" s="133"/>
      <c r="F55" s="133"/>
      <c r="G55" s="133"/>
      <c r="H55" s="166"/>
      <c r="I55" s="166"/>
      <c r="J55" s="166"/>
      <c r="K55" s="166"/>
      <c r="L55" s="167"/>
      <c r="M55" s="166"/>
      <c r="N55" s="166"/>
    </row>
    <row r="56" spans="1:14" s="139" customFormat="1" ht="15" x14ac:dyDescent="0.2">
      <c r="A56" s="173"/>
      <c r="B56" s="174"/>
      <c r="C56" s="159"/>
      <c r="D56" s="160"/>
      <c r="E56" s="133"/>
      <c r="F56" s="133"/>
      <c r="G56" s="133"/>
      <c r="H56" s="136"/>
      <c r="I56" s="136"/>
      <c r="J56" s="136"/>
      <c r="K56" s="136"/>
      <c r="L56" s="138"/>
      <c r="M56" s="136"/>
      <c r="N56" s="136"/>
    </row>
    <row r="57" spans="1:14" s="139" customFormat="1" ht="15" x14ac:dyDescent="0.2">
      <c r="A57" s="173"/>
      <c r="B57" s="174"/>
      <c r="C57" s="159"/>
      <c r="D57" s="160"/>
      <c r="E57" s="133"/>
      <c r="F57" s="133"/>
      <c r="G57" s="133"/>
      <c r="H57" s="136"/>
      <c r="I57" s="136"/>
      <c r="J57" s="136"/>
      <c r="K57" s="136"/>
      <c r="L57" s="138"/>
      <c r="M57" s="136"/>
      <c r="N57" s="136"/>
    </row>
    <row r="58" spans="1:14" s="139" customFormat="1" ht="15" x14ac:dyDescent="0.2">
      <c r="A58" s="173"/>
      <c r="B58" s="174"/>
      <c r="C58" s="159"/>
      <c r="D58" s="160"/>
      <c r="E58" s="133"/>
      <c r="F58" s="133"/>
      <c r="G58" s="133"/>
      <c r="H58" s="136"/>
      <c r="I58" s="136"/>
      <c r="J58" s="136"/>
      <c r="K58" s="136"/>
      <c r="L58" s="138"/>
      <c r="M58" s="136"/>
      <c r="N58" s="136"/>
    </row>
    <row r="59" spans="1:14" s="139" customFormat="1" ht="15" x14ac:dyDescent="0.2">
      <c r="A59" s="173"/>
      <c r="B59" s="174"/>
      <c r="C59" s="159"/>
      <c r="D59" s="160"/>
      <c r="E59" s="133"/>
      <c r="F59" s="133"/>
      <c r="G59" s="133"/>
      <c r="H59" s="136"/>
      <c r="I59" s="136"/>
      <c r="J59" s="136"/>
      <c r="K59" s="136"/>
      <c r="L59" s="138"/>
      <c r="M59" s="136"/>
      <c r="N59" s="136"/>
    </row>
    <row r="60" spans="1:14" s="139" customFormat="1" ht="15" x14ac:dyDescent="0.2">
      <c r="A60" s="173"/>
      <c r="B60" s="174"/>
      <c r="C60" s="159"/>
      <c r="D60" s="160"/>
      <c r="E60" s="133"/>
      <c r="F60" s="133"/>
      <c r="G60" s="133"/>
      <c r="H60" s="136"/>
      <c r="I60" s="136"/>
      <c r="J60" s="136"/>
      <c r="K60" s="136"/>
      <c r="L60" s="138"/>
      <c r="M60" s="136"/>
      <c r="N60" s="136"/>
    </row>
    <row r="61" spans="1:14" s="139" customFormat="1" ht="15" x14ac:dyDescent="0.2">
      <c r="A61" s="173"/>
      <c r="B61" s="174"/>
      <c r="C61" s="159"/>
      <c r="D61" s="160"/>
      <c r="E61" s="133"/>
      <c r="F61" s="133"/>
      <c r="G61" s="133"/>
      <c r="H61" s="136"/>
      <c r="I61" s="136"/>
      <c r="J61" s="136"/>
      <c r="K61" s="136"/>
      <c r="L61" s="138"/>
      <c r="M61" s="136"/>
      <c r="N61" s="136"/>
    </row>
    <row r="62" spans="1:14" s="139" customFormat="1" ht="15" x14ac:dyDescent="0.2">
      <c r="A62" s="173"/>
      <c r="B62" s="174"/>
      <c r="C62" s="159"/>
      <c r="D62" s="160"/>
      <c r="E62" s="133"/>
      <c r="F62" s="133"/>
      <c r="G62" s="133"/>
      <c r="H62" s="136"/>
      <c r="I62" s="136"/>
      <c r="J62" s="136"/>
      <c r="K62" s="136"/>
      <c r="L62" s="138"/>
      <c r="M62" s="136"/>
      <c r="N62" s="136"/>
    </row>
    <row r="63" spans="1:14" s="139" customFormat="1" ht="15" x14ac:dyDescent="0.2">
      <c r="A63" s="173"/>
      <c r="B63" s="174"/>
      <c r="C63" s="159"/>
      <c r="D63" s="160"/>
      <c r="E63" s="133"/>
      <c r="F63" s="133"/>
      <c r="G63" s="133"/>
      <c r="H63" s="136"/>
      <c r="I63" s="136"/>
      <c r="J63" s="136"/>
      <c r="K63" s="136"/>
      <c r="L63" s="138"/>
      <c r="M63" s="136"/>
      <c r="N63" s="136"/>
    </row>
    <row r="64" spans="1:14" s="139" customFormat="1" ht="15" x14ac:dyDescent="0.2">
      <c r="A64" s="173"/>
      <c r="B64" s="174"/>
      <c r="C64" s="159"/>
      <c r="D64" s="160"/>
      <c r="E64" s="133"/>
      <c r="F64" s="133"/>
      <c r="G64" s="133"/>
      <c r="H64" s="136"/>
      <c r="I64" s="136"/>
      <c r="J64" s="136"/>
      <c r="K64" s="136"/>
      <c r="L64" s="138"/>
      <c r="M64" s="136"/>
      <c r="N64" s="136"/>
    </row>
    <row r="65" spans="1:14" s="139" customFormat="1" ht="15" x14ac:dyDescent="0.2">
      <c r="A65" s="173"/>
      <c r="B65" s="174"/>
      <c r="C65" s="159"/>
      <c r="D65" s="160"/>
      <c r="E65" s="133"/>
      <c r="F65" s="133"/>
      <c r="G65" s="133"/>
      <c r="H65" s="136"/>
      <c r="I65" s="136"/>
      <c r="J65" s="136"/>
      <c r="K65" s="136"/>
      <c r="L65" s="138"/>
      <c r="M65" s="136"/>
      <c r="N65" s="136"/>
    </row>
    <row r="66" spans="1:14" s="139" customFormat="1" ht="15" x14ac:dyDescent="0.2">
      <c r="A66" s="173"/>
      <c r="B66" s="174"/>
      <c r="C66" s="159"/>
      <c r="D66" s="160"/>
      <c r="E66" s="133"/>
      <c r="F66" s="133"/>
      <c r="G66" s="133"/>
      <c r="H66" s="136"/>
      <c r="I66" s="136"/>
      <c r="J66" s="136"/>
      <c r="K66" s="136"/>
      <c r="L66" s="138"/>
      <c r="M66" s="136"/>
      <c r="N66" s="136"/>
    </row>
    <row r="67" spans="1:14" s="139" customFormat="1" ht="15" x14ac:dyDescent="0.2">
      <c r="A67" s="173"/>
      <c r="B67" s="174"/>
      <c r="C67" s="159"/>
      <c r="D67" s="160"/>
      <c r="E67" s="133"/>
      <c r="F67" s="133"/>
      <c r="G67" s="133"/>
      <c r="H67" s="136"/>
      <c r="I67" s="136"/>
      <c r="J67" s="136"/>
      <c r="K67" s="136"/>
      <c r="L67" s="138"/>
      <c r="M67" s="136"/>
      <c r="N67" s="136"/>
    </row>
  </sheetData>
  <sheetProtection algorithmName="SHA-512" hashValue="asA1YzhuVzphFcPH6pa+icBpboHVwCo232ABfJFxjRBWNISk+/pUW/jDCU1L/ceFNVpIuujDFC76ZrnI2n/Ylg==" saltValue="8RMoegzLY8XwxxaUJ+SWFg==" spinCount="100000" sheet="1" objects="1" scenarios="1" formatColumns="0"/>
  <mergeCells count="24">
    <mergeCell ref="A1:G1"/>
    <mergeCell ref="A2:G2"/>
    <mergeCell ref="A4:A5"/>
    <mergeCell ref="C47:C48"/>
    <mergeCell ref="D47:D48"/>
    <mergeCell ref="B10:G10"/>
    <mergeCell ref="B3:C3"/>
    <mergeCell ref="E4:G4"/>
    <mergeCell ref="B6:G6"/>
    <mergeCell ref="B4:B5"/>
    <mergeCell ref="C4:C5"/>
    <mergeCell ref="D4:D5"/>
    <mergeCell ref="A47:B48"/>
    <mergeCell ref="E47:G47"/>
    <mergeCell ref="B27:G27"/>
    <mergeCell ref="B20:G20"/>
    <mergeCell ref="B13:G13"/>
    <mergeCell ref="B34:G34"/>
    <mergeCell ref="B31:G31"/>
    <mergeCell ref="A53:B53"/>
    <mergeCell ref="A52:B52"/>
    <mergeCell ref="A51:B51"/>
    <mergeCell ref="A50:B50"/>
    <mergeCell ref="A49:B49"/>
  </mergeCells>
  <conditionalFormatting sqref="C55:G55">
    <cfRule type="containsText" dxfId="2" priority="16" operator="containsText" text="nu">
      <formula>NOT(ISERROR(SEARCH("nu",C55)))</formula>
    </cfRule>
  </conditionalFormatting>
  <conditionalFormatting sqref="C55:G55">
    <cfRule type="containsText" dxfId="1" priority="10" operator="containsText" text="NU">
      <formula>NOT(ISERROR(SEARCH("NU",C55)))</formula>
    </cfRule>
    <cfRule type="containsText" dxfId="0" priority="11" operator="containsText" text="DA">
      <formula>NOT(ISERROR(SEARCH("DA",C55)))</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workbookViewId="0">
      <selection activeCell="D61" sqref="D61"/>
    </sheetView>
  </sheetViews>
  <sheetFormatPr defaultColWidth="9.140625" defaultRowHeight="12.75" x14ac:dyDescent="0.2"/>
  <cols>
    <col min="1" max="1" width="30.7109375" style="19" customWidth="1"/>
    <col min="2" max="2" width="4.140625" style="19" bestFit="1" customWidth="1"/>
    <col min="3" max="5" width="11.7109375" style="6" bestFit="1" customWidth="1"/>
    <col min="6" max="7" width="11.7109375" style="7" bestFit="1" customWidth="1"/>
    <col min="8" max="15" width="12.85546875" style="7" bestFit="1" customWidth="1"/>
    <col min="16" max="16384" width="9.140625" style="7"/>
  </cols>
  <sheetData>
    <row r="1" spans="1:15" s="3" customFormat="1" x14ac:dyDescent="0.2">
      <c r="A1" s="213" t="s">
        <v>274</v>
      </c>
      <c r="B1" s="213"/>
      <c r="C1" s="2"/>
      <c r="D1" s="2"/>
      <c r="E1" s="2"/>
    </row>
    <row r="2" spans="1:15" s="3" customFormat="1" x14ac:dyDescent="0.2">
      <c r="A2" s="4"/>
      <c r="B2" s="4"/>
      <c r="C2" s="2"/>
      <c r="D2" s="2"/>
      <c r="E2" s="2"/>
    </row>
    <row r="3" spans="1:15" s="3" customFormat="1" ht="38.25" customHeight="1" x14ac:dyDescent="0.2">
      <c r="A3" s="408" t="s">
        <v>351</v>
      </c>
      <c r="B3" s="408"/>
      <c r="C3" s="408"/>
      <c r="D3" s="408"/>
      <c r="E3" s="408"/>
      <c r="F3" s="411" t="s">
        <v>415</v>
      </c>
      <c r="G3" s="412"/>
      <c r="H3" s="412"/>
      <c r="I3" s="412"/>
      <c r="J3" s="412"/>
      <c r="K3" s="412"/>
      <c r="L3" s="412"/>
      <c r="M3" s="412"/>
      <c r="N3" s="412"/>
      <c r="O3" s="413"/>
    </row>
    <row r="4" spans="1:15" s="3" customFormat="1" x14ac:dyDescent="0.2">
      <c r="A4" s="199"/>
      <c r="B4" s="199"/>
      <c r="C4" s="199"/>
      <c r="D4" s="199"/>
      <c r="E4" s="199"/>
      <c r="F4" s="409" t="s">
        <v>156</v>
      </c>
      <c r="G4" s="410"/>
      <c r="H4" s="410"/>
      <c r="I4" s="410"/>
      <c r="J4" s="410"/>
      <c r="K4" s="410"/>
      <c r="L4" s="410"/>
      <c r="M4" s="410"/>
      <c r="N4" s="410"/>
      <c r="O4" s="410"/>
    </row>
    <row r="5" spans="1:15" s="209" customFormat="1" x14ac:dyDescent="0.2">
      <c r="A5" s="187"/>
      <c r="B5" s="187"/>
      <c r="C5" s="189" t="str">
        <f>'1A-Bilant'!B5</f>
        <v>N-2</v>
      </c>
      <c r="D5" s="189" t="str">
        <f>'1A-Bilant'!C5</f>
        <v>N-1</v>
      </c>
      <c r="E5" s="189" t="str">
        <f>'1A-Bilant'!D5</f>
        <v>N</v>
      </c>
      <c r="F5" s="189">
        <f>'1A-Bilant'!E5</f>
        <v>1</v>
      </c>
      <c r="G5" s="189">
        <f>'1A-Bilant'!F5</f>
        <v>2</v>
      </c>
      <c r="H5" s="189">
        <f>'1A-Bilant'!G5</f>
        <v>3</v>
      </c>
      <c r="I5" s="189">
        <f>'1A-Bilant'!H5</f>
        <v>4</v>
      </c>
      <c r="J5" s="189">
        <f>'1A-Bilant'!I5</f>
        <v>5</v>
      </c>
      <c r="K5" s="189">
        <f>'1A-Bilant'!J5</f>
        <v>6</v>
      </c>
      <c r="L5" s="189">
        <f>'1A-Bilant'!K5</f>
        <v>7</v>
      </c>
      <c r="M5" s="189">
        <f>'1A-Bilant'!L5</f>
        <v>8</v>
      </c>
      <c r="N5" s="189">
        <f>'1A-Bilant'!M5</f>
        <v>9</v>
      </c>
      <c r="O5" s="189">
        <f>'1A-Bilant'!N5</f>
        <v>10</v>
      </c>
    </row>
    <row r="6" spans="1:15" s="8" customFormat="1" x14ac:dyDescent="0.2">
      <c r="A6" s="5" t="s">
        <v>328</v>
      </c>
      <c r="B6" s="5">
        <v>1</v>
      </c>
      <c r="C6" s="216">
        <f>C7+C8-C9+C10+C11</f>
        <v>0</v>
      </c>
      <c r="D6" s="216">
        <f t="shared" ref="D6:O6" si="0">D7+D8-D9+D10+D11</f>
        <v>0</v>
      </c>
      <c r="E6" s="216">
        <f t="shared" si="0"/>
        <v>0</v>
      </c>
      <c r="F6" s="216">
        <f t="shared" si="0"/>
        <v>0</v>
      </c>
      <c r="G6" s="216">
        <f t="shared" si="0"/>
        <v>0</v>
      </c>
      <c r="H6" s="216">
        <f t="shared" si="0"/>
        <v>0</v>
      </c>
      <c r="I6" s="216">
        <f t="shared" si="0"/>
        <v>0</v>
      </c>
      <c r="J6" s="216">
        <f t="shared" si="0"/>
        <v>0</v>
      </c>
      <c r="K6" s="216">
        <f t="shared" si="0"/>
        <v>0</v>
      </c>
      <c r="L6" s="216">
        <f t="shared" si="0"/>
        <v>0</v>
      </c>
      <c r="M6" s="216">
        <f t="shared" si="0"/>
        <v>0</v>
      </c>
      <c r="N6" s="216">
        <f t="shared" si="0"/>
        <v>0</v>
      </c>
      <c r="O6" s="216">
        <f t="shared" si="0"/>
        <v>0</v>
      </c>
    </row>
    <row r="7" spans="1:15" s="214" customFormat="1" x14ac:dyDescent="0.2">
      <c r="A7" s="99" t="s">
        <v>352</v>
      </c>
      <c r="B7" s="99">
        <v>2</v>
      </c>
      <c r="C7" s="24">
        <v>0</v>
      </c>
      <c r="D7" s="24">
        <v>0</v>
      </c>
      <c r="E7" s="24">
        <v>0</v>
      </c>
      <c r="F7" s="24">
        <v>0</v>
      </c>
      <c r="G7" s="24">
        <v>0</v>
      </c>
      <c r="H7" s="24">
        <v>0</v>
      </c>
      <c r="I7" s="24">
        <v>0</v>
      </c>
      <c r="J7" s="24">
        <v>0</v>
      </c>
      <c r="K7" s="24">
        <v>0</v>
      </c>
      <c r="L7" s="24">
        <v>0</v>
      </c>
      <c r="M7" s="24">
        <v>0</v>
      </c>
      <c r="N7" s="24">
        <v>0</v>
      </c>
      <c r="O7" s="24">
        <v>0</v>
      </c>
    </row>
    <row r="8" spans="1:15" s="214" customFormat="1" x14ac:dyDescent="0.2">
      <c r="A8" s="99" t="s">
        <v>353</v>
      </c>
      <c r="B8" s="99">
        <v>3</v>
      </c>
      <c r="C8" s="24">
        <v>0</v>
      </c>
      <c r="D8" s="24">
        <v>0</v>
      </c>
      <c r="E8" s="24">
        <v>0</v>
      </c>
      <c r="F8" s="24">
        <v>0</v>
      </c>
      <c r="G8" s="24">
        <v>0</v>
      </c>
      <c r="H8" s="24">
        <v>0</v>
      </c>
      <c r="I8" s="24">
        <v>0</v>
      </c>
      <c r="J8" s="24">
        <v>0</v>
      </c>
      <c r="K8" s="24">
        <v>0</v>
      </c>
      <c r="L8" s="24">
        <v>0</v>
      </c>
      <c r="M8" s="24">
        <v>0</v>
      </c>
      <c r="N8" s="24">
        <v>0</v>
      </c>
      <c r="O8" s="24">
        <v>0</v>
      </c>
    </row>
    <row r="9" spans="1:15" s="214" customFormat="1" x14ac:dyDescent="0.2">
      <c r="A9" s="99" t="s">
        <v>354</v>
      </c>
      <c r="B9" s="99">
        <v>4</v>
      </c>
      <c r="C9" s="24">
        <v>0</v>
      </c>
      <c r="D9" s="24">
        <v>0</v>
      </c>
      <c r="E9" s="24">
        <v>0</v>
      </c>
      <c r="F9" s="24">
        <v>0</v>
      </c>
      <c r="G9" s="24">
        <v>0</v>
      </c>
      <c r="H9" s="24">
        <v>0</v>
      </c>
      <c r="I9" s="24">
        <v>0</v>
      </c>
      <c r="J9" s="24">
        <v>0</v>
      </c>
      <c r="K9" s="24">
        <v>0</v>
      </c>
      <c r="L9" s="24">
        <v>0</v>
      </c>
      <c r="M9" s="24">
        <v>0</v>
      </c>
      <c r="N9" s="24">
        <v>0</v>
      </c>
      <c r="O9" s="24">
        <v>0</v>
      </c>
    </row>
    <row r="10" spans="1:15" s="214" customFormat="1" ht="51" x14ac:dyDescent="0.2">
      <c r="A10" s="99" t="s">
        <v>355</v>
      </c>
      <c r="B10" s="99">
        <v>5</v>
      </c>
      <c r="C10" s="24">
        <v>0</v>
      </c>
      <c r="D10" s="24">
        <v>0</v>
      </c>
      <c r="E10" s="24">
        <v>0</v>
      </c>
      <c r="F10" s="24">
        <v>0</v>
      </c>
      <c r="G10" s="24">
        <v>0</v>
      </c>
      <c r="H10" s="24">
        <v>0</v>
      </c>
      <c r="I10" s="24">
        <v>0</v>
      </c>
      <c r="J10" s="24">
        <v>0</v>
      </c>
      <c r="K10" s="24">
        <v>0</v>
      </c>
      <c r="L10" s="24">
        <v>0</v>
      </c>
      <c r="M10" s="24">
        <v>0</v>
      </c>
      <c r="N10" s="24">
        <v>0</v>
      </c>
      <c r="O10" s="24">
        <v>0</v>
      </c>
    </row>
    <row r="11" spans="1:15" s="214" customFormat="1" ht="25.5" x14ac:dyDescent="0.2">
      <c r="A11" s="99" t="s">
        <v>356</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329</v>
      </c>
      <c r="B12" s="215" t="s">
        <v>357</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330</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331</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332</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333</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334</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336</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157</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314</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335</v>
      </c>
      <c r="B24" s="55"/>
      <c r="C24" s="217">
        <f>C25+C26</f>
        <v>0</v>
      </c>
      <c r="D24" s="217">
        <f t="shared" ref="D24:O24" si="2">D25+D26</f>
        <v>0</v>
      </c>
      <c r="E24" s="217">
        <f t="shared" si="2"/>
        <v>0</v>
      </c>
      <c r="F24" s="217">
        <f t="shared" si="2"/>
        <v>0</v>
      </c>
      <c r="G24" s="217">
        <f t="shared" si="2"/>
        <v>0</v>
      </c>
      <c r="H24" s="217">
        <f t="shared" si="2"/>
        <v>0</v>
      </c>
      <c r="I24" s="217">
        <f t="shared" si="2"/>
        <v>0</v>
      </c>
      <c r="J24" s="217">
        <f t="shared" si="2"/>
        <v>0</v>
      </c>
      <c r="K24" s="217">
        <f t="shared" si="2"/>
        <v>0</v>
      </c>
      <c r="L24" s="217">
        <f t="shared" si="2"/>
        <v>0</v>
      </c>
      <c r="M24" s="217">
        <f t="shared" si="2"/>
        <v>0</v>
      </c>
      <c r="N24" s="217">
        <f t="shared" si="2"/>
        <v>0</v>
      </c>
      <c r="O24" s="217">
        <f t="shared" si="2"/>
        <v>0</v>
      </c>
    </row>
    <row r="25" spans="1:15" s="8" customFormat="1" x14ac:dyDescent="0.2">
      <c r="A25" s="55" t="s">
        <v>358</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359</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337</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338</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318</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339</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340</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341</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342</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7">
        <f>C38+C37+C36+C35</f>
        <v>0</v>
      </c>
      <c r="D39" s="127">
        <f t="shared" ref="D39:O39" si="7">D38+D37+D36+D35</f>
        <v>0</v>
      </c>
      <c r="E39" s="127">
        <f t="shared" si="7"/>
        <v>0</v>
      </c>
      <c r="F39" s="127">
        <f t="shared" si="7"/>
        <v>0</v>
      </c>
      <c r="G39" s="127">
        <f t="shared" si="7"/>
        <v>0</v>
      </c>
      <c r="H39" s="127">
        <f t="shared" si="7"/>
        <v>0</v>
      </c>
      <c r="I39" s="127">
        <f t="shared" si="7"/>
        <v>0</v>
      </c>
      <c r="J39" s="127">
        <f t="shared" si="7"/>
        <v>0</v>
      </c>
      <c r="K39" s="127">
        <f t="shared" si="7"/>
        <v>0</v>
      </c>
      <c r="L39" s="127">
        <f t="shared" si="7"/>
        <v>0</v>
      </c>
      <c r="M39" s="127">
        <f t="shared" si="7"/>
        <v>0</v>
      </c>
      <c r="N39" s="127">
        <f t="shared" si="7"/>
        <v>0</v>
      </c>
      <c r="O39" s="127">
        <f t="shared" si="7"/>
        <v>0</v>
      </c>
    </row>
    <row r="40" spans="1:15" ht="51" x14ac:dyDescent="0.2">
      <c r="A40" s="55" t="s">
        <v>343</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344</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7"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0" customFormat="1" x14ac:dyDescent="0.2">
      <c r="A50" s="5" t="s">
        <v>360</v>
      </c>
      <c r="B50" s="5"/>
      <c r="C50" s="27">
        <v>0</v>
      </c>
      <c r="D50" s="252">
        <v>0</v>
      </c>
      <c r="E50" s="218">
        <v>0</v>
      </c>
      <c r="F50" s="218">
        <v>0</v>
      </c>
      <c r="G50" s="218">
        <v>0</v>
      </c>
      <c r="H50" s="218">
        <v>0</v>
      </c>
      <c r="I50" s="218">
        <v>0</v>
      </c>
      <c r="J50" s="218">
        <v>0</v>
      </c>
      <c r="K50" s="218">
        <v>0</v>
      </c>
      <c r="L50" s="218">
        <v>0</v>
      </c>
      <c r="M50" s="218">
        <v>0</v>
      </c>
      <c r="N50" s="218">
        <v>0</v>
      </c>
      <c r="O50" s="218">
        <v>0</v>
      </c>
    </row>
    <row r="51" spans="1:15" s="210" customFormat="1" x14ac:dyDescent="0.2">
      <c r="A51" s="5" t="s">
        <v>361</v>
      </c>
      <c r="B51" s="5"/>
      <c r="C51" s="27">
        <v>0</v>
      </c>
      <c r="D51" s="252">
        <v>0</v>
      </c>
      <c r="E51" s="218">
        <v>0</v>
      </c>
      <c r="F51" s="218">
        <v>0</v>
      </c>
      <c r="G51" s="218">
        <v>0</v>
      </c>
      <c r="H51" s="218">
        <v>0</v>
      </c>
      <c r="I51" s="218">
        <v>0</v>
      </c>
      <c r="J51" s="218">
        <v>0</v>
      </c>
      <c r="K51" s="218">
        <v>0</v>
      </c>
      <c r="L51" s="218">
        <v>0</v>
      </c>
      <c r="M51" s="218">
        <v>0</v>
      </c>
      <c r="N51" s="218">
        <v>0</v>
      </c>
      <c r="O51" s="218">
        <v>0</v>
      </c>
    </row>
    <row r="52" spans="1:15" s="210" customFormat="1" x14ac:dyDescent="0.2">
      <c r="A52" s="5" t="s">
        <v>58</v>
      </c>
      <c r="B52" s="5"/>
      <c r="C52" s="16">
        <f>C50-C51</f>
        <v>0</v>
      </c>
      <c r="D52" s="16">
        <f>D50-D51</f>
        <v>0</v>
      </c>
      <c r="E52" s="218">
        <f>E50-E51</f>
        <v>0</v>
      </c>
      <c r="F52" s="218">
        <f t="shared" ref="F52:O52" si="15">F50-F51</f>
        <v>0</v>
      </c>
      <c r="G52" s="218">
        <f t="shared" si="15"/>
        <v>0</v>
      </c>
      <c r="H52" s="218">
        <f t="shared" si="15"/>
        <v>0</v>
      </c>
      <c r="I52" s="218">
        <f t="shared" si="15"/>
        <v>0</v>
      </c>
      <c r="J52" s="218">
        <f t="shared" si="15"/>
        <v>0</v>
      </c>
      <c r="K52" s="218">
        <f t="shared" si="15"/>
        <v>0</v>
      </c>
      <c r="L52" s="218">
        <f t="shared" si="15"/>
        <v>0</v>
      </c>
      <c r="M52" s="218">
        <f t="shared" si="15"/>
        <v>0</v>
      </c>
      <c r="N52" s="218">
        <f t="shared" si="15"/>
        <v>0</v>
      </c>
      <c r="O52" s="218">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0"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0"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0"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313</v>
      </c>
      <c r="B61" s="55"/>
      <c r="C61" s="24">
        <v>0</v>
      </c>
      <c r="D61" s="24">
        <v>0</v>
      </c>
      <c r="E61" s="24">
        <v>0</v>
      </c>
      <c r="F61" s="24">
        <v>0</v>
      </c>
      <c r="G61" s="24">
        <v>0</v>
      </c>
      <c r="H61" s="24">
        <v>0</v>
      </c>
      <c r="I61" s="24">
        <v>0</v>
      </c>
      <c r="J61" s="24">
        <v>0</v>
      </c>
      <c r="K61" s="24">
        <v>0</v>
      </c>
      <c r="L61" s="24">
        <v>0</v>
      </c>
      <c r="M61" s="24">
        <v>0</v>
      </c>
      <c r="N61" s="24">
        <v>0</v>
      </c>
      <c r="O61" s="24">
        <v>0</v>
      </c>
    </row>
    <row r="62" spans="1:15" s="210"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3" customFormat="1" ht="35.25" customHeight="1" x14ac:dyDescent="0.2">
      <c r="A67" s="221" t="s">
        <v>362</v>
      </c>
      <c r="B67" s="203"/>
    </row>
    <row r="68" spans="1:7" x14ac:dyDescent="0.2">
      <c r="A68" s="211"/>
      <c r="B68" s="211"/>
      <c r="C68" s="212"/>
      <c r="D68" s="212"/>
      <c r="E68" s="212"/>
      <c r="F68" s="212"/>
      <c r="G68" s="212"/>
    </row>
  </sheetData>
  <sheetProtection sheet="1" objects="1" scenarios="1" formatColumn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Z31" zoomScaleNormal="100" workbookViewId="0">
      <selection activeCell="AH31" sqref="AH31:AS31"/>
    </sheetView>
  </sheetViews>
  <sheetFormatPr defaultColWidth="9.140625"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414" t="s">
        <v>291</v>
      </c>
      <c r="B1" s="414"/>
      <c r="C1" s="414"/>
      <c r="D1" s="414"/>
      <c r="E1" s="198"/>
      <c r="F1" s="198"/>
      <c r="G1" s="198"/>
      <c r="H1" s="198"/>
      <c r="I1" s="198"/>
      <c r="J1" s="198"/>
      <c r="K1" s="198"/>
      <c r="L1" s="198"/>
      <c r="M1" s="185"/>
      <c r="N1" s="185"/>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3" customFormat="1" ht="24" x14ac:dyDescent="0.2">
      <c r="A3" s="190" t="s">
        <v>275</v>
      </c>
      <c r="B3" s="191" t="str">
        <f>'1A-Bilant'!B5</f>
        <v>N-2</v>
      </c>
      <c r="C3" s="191" t="str">
        <f>'1A-Bilant'!C5</f>
        <v>N-1</v>
      </c>
      <c r="D3" s="191" t="str">
        <f>'1A-Bilant'!D5</f>
        <v>N</v>
      </c>
      <c r="E3" s="191">
        <f>'1A-Bilant'!E5</f>
        <v>1</v>
      </c>
      <c r="F3" s="191">
        <f>'1A-Bilant'!F5</f>
        <v>2</v>
      </c>
      <c r="G3" s="191">
        <f>'1A-Bilant'!G5</f>
        <v>3</v>
      </c>
      <c r="H3" s="191">
        <f>'1A-Bilant'!H5</f>
        <v>4</v>
      </c>
      <c r="I3" s="191">
        <f>'1A-Bilant'!I5</f>
        <v>5</v>
      </c>
      <c r="J3" s="191">
        <f>'1A-Bilant'!J5</f>
        <v>6</v>
      </c>
      <c r="K3" s="191">
        <f>'1A-Bilant'!K5</f>
        <v>7</v>
      </c>
      <c r="L3" s="191">
        <f>'1A-Bilant'!L5</f>
        <v>8</v>
      </c>
      <c r="M3" s="191">
        <f>'1A-Bilant'!M5</f>
        <v>9</v>
      </c>
      <c r="N3" s="191">
        <f>'1A-Bilant'!N5</f>
        <v>10</v>
      </c>
      <c r="O3" s="192"/>
      <c r="P3" s="190" t="s">
        <v>277</v>
      </c>
      <c r="Q3" s="191" t="str">
        <f>'1A-Bilant'!B5</f>
        <v>N-2</v>
      </c>
      <c r="R3" s="191" t="str">
        <f>'1A-Bilant'!C5</f>
        <v>N-1</v>
      </c>
      <c r="S3" s="191" t="str">
        <f>'1A-Bilant'!D5</f>
        <v>N</v>
      </c>
      <c r="T3" s="191">
        <f>'1A-Bilant'!E5</f>
        <v>1</v>
      </c>
      <c r="U3" s="191">
        <f>'1A-Bilant'!F5</f>
        <v>2</v>
      </c>
      <c r="V3" s="191">
        <f>'1A-Bilant'!G5</f>
        <v>3</v>
      </c>
      <c r="W3" s="191">
        <f>'1A-Bilant'!H5</f>
        <v>4</v>
      </c>
      <c r="X3" s="191">
        <f>'1A-Bilant'!I5</f>
        <v>5</v>
      </c>
      <c r="Y3" s="191">
        <f>'1A-Bilant'!J5</f>
        <v>6</v>
      </c>
      <c r="Z3" s="191">
        <f>'1A-Bilant'!K5</f>
        <v>7</v>
      </c>
      <c r="AA3" s="191">
        <f>'1A-Bilant'!L5</f>
        <v>8</v>
      </c>
      <c r="AB3" s="191">
        <f>'1A-Bilant'!M5</f>
        <v>9</v>
      </c>
      <c r="AC3" s="191">
        <f>'1A-Bilant'!N5</f>
        <v>10</v>
      </c>
      <c r="AD3" s="200"/>
      <c r="AE3" s="200"/>
      <c r="AF3" s="192"/>
      <c r="AG3" s="190" t="s">
        <v>278</v>
      </c>
      <c r="AH3" s="191" t="str">
        <f>'1A-Bilant'!C5</f>
        <v>N-1</v>
      </c>
      <c r="AI3" s="191" t="str">
        <f>'1A-Bilant'!D5</f>
        <v>N</v>
      </c>
      <c r="AJ3" s="191">
        <f>'1A-Bilant'!E5</f>
        <v>1</v>
      </c>
      <c r="AK3" s="191">
        <f>'1A-Bilant'!F5</f>
        <v>2</v>
      </c>
      <c r="AL3" s="191">
        <f>'1A-Bilant'!G5</f>
        <v>3</v>
      </c>
      <c r="AM3" s="191">
        <f>'1A-Bilant'!H5</f>
        <v>4</v>
      </c>
      <c r="AN3" s="191">
        <f>'1A-Bilant'!I5</f>
        <v>5</v>
      </c>
      <c r="AO3" s="191">
        <f>'1A-Bilant'!J5</f>
        <v>6</v>
      </c>
      <c r="AP3" s="191">
        <f>'1A-Bilant'!K5</f>
        <v>7</v>
      </c>
      <c r="AQ3" s="191">
        <f>'1A-Bilant'!L5</f>
        <v>8</v>
      </c>
      <c r="AR3" s="191">
        <f>'1A-Bilant'!M5</f>
        <v>9</v>
      </c>
      <c r="AS3" s="191">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1"/>
      <c r="AE4" s="201"/>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1"/>
      <c r="AE5" s="201"/>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2"/>
      <c r="AE6" s="202"/>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2"/>
      <c r="AE7" s="202"/>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2"/>
      <c r="AE8" s="202"/>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2"/>
      <c r="AE9" s="202"/>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1"/>
      <c r="AE10" s="201"/>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1"/>
      <c r="AE11" s="201"/>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2"/>
      <c r="AE12" s="202"/>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2"/>
      <c r="AE13" s="202"/>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2"/>
      <c r="AE14" s="202"/>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2"/>
      <c r="AE15" s="202"/>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1"/>
      <c r="AE16" s="201"/>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1"/>
      <c r="AE17" s="201"/>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2"/>
      <c r="AE18" s="202"/>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2"/>
      <c r="AE19" s="202"/>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1"/>
      <c r="AE20" s="201"/>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1"/>
      <c r="AE21" s="201"/>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1"/>
      <c r="AE22" s="201"/>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4" customFormat="1" ht="24" x14ac:dyDescent="0.2">
      <c r="A24" s="190" t="s">
        <v>276</v>
      </c>
      <c r="B24" s="191" t="str">
        <f>'1A-Bilant'!B5</f>
        <v>N-2</v>
      </c>
      <c r="C24" s="191" t="str">
        <f>'1A-Bilant'!C5</f>
        <v>N-1</v>
      </c>
      <c r="D24" s="191" t="str">
        <f>'1A-Bilant'!D5</f>
        <v>N</v>
      </c>
      <c r="E24" s="191">
        <f>'1A-Bilant'!E5</f>
        <v>1</v>
      </c>
      <c r="F24" s="191">
        <f>'1A-Bilant'!F5</f>
        <v>2</v>
      </c>
      <c r="G24" s="191">
        <f>'1A-Bilant'!G5</f>
        <v>3</v>
      </c>
      <c r="H24" s="191">
        <f>'1A-Bilant'!H5</f>
        <v>4</v>
      </c>
      <c r="I24" s="191">
        <f>'1A-Bilant'!I5</f>
        <v>5</v>
      </c>
      <c r="J24" s="191">
        <f>'1A-Bilant'!J5</f>
        <v>6</v>
      </c>
      <c r="K24" s="191">
        <f>'1A-Bilant'!K5</f>
        <v>7</v>
      </c>
      <c r="L24" s="191">
        <f>'1A-Bilant'!L5</f>
        <v>8</v>
      </c>
      <c r="M24" s="191">
        <f>'1A-Bilant'!M5</f>
        <v>9</v>
      </c>
      <c r="N24" s="191">
        <f>'1A-Bilant'!N5</f>
        <v>10</v>
      </c>
      <c r="O24" s="192"/>
      <c r="P24" s="190" t="s">
        <v>279</v>
      </c>
      <c r="Q24" s="191" t="str">
        <f>'1A-Bilant'!B5</f>
        <v>N-2</v>
      </c>
      <c r="R24" s="191" t="str">
        <f>'1A-Bilant'!C5</f>
        <v>N-1</v>
      </c>
      <c r="S24" s="191" t="str">
        <f>'1A-Bilant'!D5</f>
        <v>N</v>
      </c>
      <c r="T24" s="191">
        <f>'1A-Bilant'!E5</f>
        <v>1</v>
      </c>
      <c r="U24" s="191">
        <f>'1A-Bilant'!F5</f>
        <v>2</v>
      </c>
      <c r="V24" s="191">
        <f>'1A-Bilant'!G5</f>
        <v>3</v>
      </c>
      <c r="W24" s="191">
        <f>'1A-Bilant'!H5</f>
        <v>4</v>
      </c>
      <c r="X24" s="191">
        <f>'1A-Bilant'!I5</f>
        <v>5</v>
      </c>
      <c r="Y24" s="191">
        <f>'1A-Bilant'!J5</f>
        <v>6</v>
      </c>
      <c r="Z24" s="191">
        <f>'1A-Bilant'!K5</f>
        <v>7</v>
      </c>
      <c r="AA24" s="191">
        <f>'1A-Bilant'!L5</f>
        <v>8</v>
      </c>
      <c r="AB24" s="191">
        <f>'1A-Bilant'!M5</f>
        <v>9</v>
      </c>
      <c r="AC24" s="191">
        <f>'1A-Bilant'!N5</f>
        <v>10</v>
      </c>
      <c r="AD24" s="200"/>
      <c r="AE24" s="200"/>
      <c r="AF24" s="192"/>
      <c r="AG24" s="190" t="s">
        <v>278</v>
      </c>
      <c r="AH24" s="191" t="str">
        <f>'1A-Bilant'!C5</f>
        <v>N-1</v>
      </c>
      <c r="AI24" s="191" t="str">
        <f>'1A-Bilant'!D5</f>
        <v>N</v>
      </c>
      <c r="AJ24" s="191">
        <f>'1A-Bilant'!E5</f>
        <v>1</v>
      </c>
      <c r="AK24" s="191">
        <f>'1A-Bilant'!F5</f>
        <v>2</v>
      </c>
      <c r="AL24" s="191">
        <f>'1A-Bilant'!G5</f>
        <v>3</v>
      </c>
      <c r="AM24" s="191">
        <f>'1A-Bilant'!H5</f>
        <v>4</v>
      </c>
      <c r="AN24" s="191">
        <f>'1A-Bilant'!I5</f>
        <v>5</v>
      </c>
      <c r="AO24" s="191">
        <f>'1A-Bilant'!J5</f>
        <v>6</v>
      </c>
      <c r="AP24" s="191">
        <f>'1A-Bilant'!K5</f>
        <v>7</v>
      </c>
      <c r="AQ24" s="191">
        <f>'1A-Bilant'!L5</f>
        <v>8</v>
      </c>
      <c r="AR24" s="191">
        <f>'1A-Bilant'!M5</f>
        <v>9</v>
      </c>
      <c r="AS24" s="191">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1"/>
      <c r="AE25" s="201"/>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2"/>
      <c r="AE26" s="202"/>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1"/>
      <c r="AE27" s="201"/>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2"/>
      <c r="AE28" s="202"/>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2"/>
      <c r="AE29" s="202"/>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1"/>
      <c r="AE30" s="201"/>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38" customFormat="1" ht="15.75" x14ac:dyDescent="0.2">
      <c r="A31" s="232" t="str">
        <f>'1B-ContPP'!A32</f>
        <v>Rezultatul din exploatare</v>
      </c>
      <c r="B31" s="233">
        <f>'1B-ContPP'!C32</f>
        <v>0</v>
      </c>
      <c r="C31" s="233">
        <f>'1B-ContPP'!D32</f>
        <v>0</v>
      </c>
      <c r="D31" s="233">
        <f>'1B-ContPP'!E32</f>
        <v>0</v>
      </c>
      <c r="E31" s="233">
        <f>'1B-ContPP'!F32</f>
        <v>0</v>
      </c>
      <c r="F31" s="233">
        <f>'1B-ContPP'!G32</f>
        <v>0</v>
      </c>
      <c r="G31" s="233">
        <f>'1B-ContPP'!H32</f>
        <v>0</v>
      </c>
      <c r="H31" s="233">
        <f>'1B-ContPP'!I32</f>
        <v>0</v>
      </c>
      <c r="I31" s="233">
        <f>'1B-ContPP'!J32</f>
        <v>0</v>
      </c>
      <c r="J31" s="233">
        <f>'1B-ContPP'!K32</f>
        <v>0</v>
      </c>
      <c r="K31" s="233">
        <f>'1B-ContPP'!L32</f>
        <v>0</v>
      </c>
      <c r="L31" s="233">
        <f>'1B-ContPP'!M32</f>
        <v>0</v>
      </c>
      <c r="M31" s="233">
        <f>'1B-ContPP'!N32</f>
        <v>0</v>
      </c>
      <c r="N31" s="233">
        <f>'1B-ContPP'!O32</f>
        <v>0</v>
      </c>
      <c r="O31" s="234"/>
      <c r="P31" s="232" t="s">
        <v>45</v>
      </c>
      <c r="Q31" s="235" t="str">
        <f t="shared" si="12"/>
        <v/>
      </c>
      <c r="R31" s="235" t="str">
        <f t="shared" si="13"/>
        <v/>
      </c>
      <c r="S31" s="235" t="str">
        <f t="shared" si="13"/>
        <v/>
      </c>
      <c r="T31" s="235" t="str">
        <f t="shared" si="13"/>
        <v/>
      </c>
      <c r="U31" s="235" t="str">
        <f t="shared" si="13"/>
        <v/>
      </c>
      <c r="V31" s="235" t="str">
        <f t="shared" si="13"/>
        <v/>
      </c>
      <c r="W31" s="235" t="str">
        <f t="shared" si="13"/>
        <v/>
      </c>
      <c r="X31" s="235" t="str">
        <f t="shared" si="13"/>
        <v/>
      </c>
      <c r="Y31" s="235" t="str">
        <f t="shared" si="13"/>
        <v/>
      </c>
      <c r="Z31" s="235" t="str">
        <f t="shared" si="13"/>
        <v/>
      </c>
      <c r="AA31" s="235" t="str">
        <f t="shared" si="13"/>
        <v/>
      </c>
      <c r="AB31" s="235" t="str">
        <f t="shared" si="13"/>
        <v/>
      </c>
      <c r="AC31" s="235" t="str">
        <f t="shared" si="13"/>
        <v/>
      </c>
      <c r="AD31" s="236"/>
      <c r="AE31" s="236"/>
      <c r="AF31" s="237"/>
      <c r="AG31" s="232" t="s">
        <v>45</v>
      </c>
      <c r="AH31" s="261">
        <f>IF(C31&gt;0,ABS((C31-B31)/B31),0)</f>
        <v>0</v>
      </c>
      <c r="AI31" s="261">
        <f t="shared" ref="AI31:AS31" si="16">IF(D31&gt;0,ABS((D31-C31)/C31),0)</f>
        <v>0</v>
      </c>
      <c r="AJ31" s="261">
        <f t="shared" si="16"/>
        <v>0</v>
      </c>
      <c r="AK31" s="261">
        <f t="shared" si="16"/>
        <v>0</v>
      </c>
      <c r="AL31" s="261">
        <f t="shared" si="16"/>
        <v>0</v>
      </c>
      <c r="AM31" s="261">
        <f t="shared" si="16"/>
        <v>0</v>
      </c>
      <c r="AN31" s="261">
        <f t="shared" si="16"/>
        <v>0</v>
      </c>
      <c r="AO31" s="261">
        <f t="shared" si="16"/>
        <v>0</v>
      </c>
      <c r="AP31" s="261">
        <f t="shared" si="16"/>
        <v>0</v>
      </c>
      <c r="AQ31" s="261">
        <f t="shared" si="16"/>
        <v>0</v>
      </c>
      <c r="AR31" s="261">
        <f t="shared" si="16"/>
        <v>0</v>
      </c>
      <c r="AS31" s="261">
        <f t="shared" si="16"/>
        <v>0</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1"/>
      <c r="AE32" s="201"/>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2"/>
      <c r="AE33" s="202"/>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2"/>
      <c r="AE34" s="202"/>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2"/>
      <c r="AE35" s="202"/>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1"/>
      <c r="AE36" s="201"/>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2"/>
      <c r="AE37" s="202"/>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1"/>
      <c r="AE38" s="201"/>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1"/>
      <c r="AE39" s="201"/>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1"/>
      <c r="AE40" s="201"/>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7">IF(ISERROR(C41/C$25),"",C41/C$25)</f>
        <v/>
      </c>
      <c r="S41" s="39" t="str">
        <f t="shared" si="17"/>
        <v/>
      </c>
      <c r="T41" s="39" t="str">
        <f t="shared" si="17"/>
        <v/>
      </c>
      <c r="U41" s="39" t="str">
        <f t="shared" si="17"/>
        <v/>
      </c>
      <c r="V41" s="39" t="str">
        <f t="shared" si="17"/>
        <v/>
      </c>
      <c r="W41" s="39" t="str">
        <f t="shared" si="17"/>
        <v/>
      </c>
      <c r="X41" s="39" t="str">
        <f t="shared" si="17"/>
        <v/>
      </c>
      <c r="Y41" s="39" t="str">
        <f t="shared" si="17"/>
        <v/>
      </c>
      <c r="Z41" s="39" t="str">
        <f t="shared" si="17"/>
        <v/>
      </c>
      <c r="AA41" s="39" t="str">
        <f t="shared" si="17"/>
        <v/>
      </c>
      <c r="AB41" s="39" t="str">
        <f t="shared" si="17"/>
        <v/>
      </c>
      <c r="AC41" s="39" t="str">
        <f t="shared" si="17"/>
        <v/>
      </c>
      <c r="AD41" s="201"/>
      <c r="AE41" s="201"/>
      <c r="AF41" s="37"/>
      <c r="AG41" s="32" t="s">
        <v>58</v>
      </c>
      <c r="AH41" s="39" t="str">
        <f t="shared" si="14"/>
        <v/>
      </c>
      <c r="AI41" s="39" t="str">
        <f t="shared" ref="AI41:AS46" si="18">IF(ISERROR((D41-C41)/C41),"",(D41-C41)/C41)</f>
        <v/>
      </c>
      <c r="AJ41" s="39" t="str">
        <f t="shared" si="18"/>
        <v/>
      </c>
      <c r="AK41" s="39" t="str">
        <f t="shared" si="18"/>
        <v/>
      </c>
      <c r="AL41" s="39" t="str">
        <f t="shared" si="18"/>
        <v/>
      </c>
      <c r="AM41" s="39" t="str">
        <f t="shared" si="18"/>
        <v/>
      </c>
      <c r="AN41" s="39" t="str">
        <f t="shared" si="18"/>
        <v/>
      </c>
      <c r="AO41" s="39" t="str">
        <f t="shared" si="18"/>
        <v/>
      </c>
      <c r="AP41" s="39" t="str">
        <f t="shared" si="18"/>
        <v/>
      </c>
      <c r="AQ41" s="39" t="str">
        <f t="shared" si="18"/>
        <v/>
      </c>
      <c r="AR41" s="39" t="str">
        <f t="shared" si="18"/>
        <v/>
      </c>
      <c r="AS41" s="39" t="str">
        <f t="shared" si="18"/>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7"/>
        <v/>
      </c>
      <c r="S42" s="39" t="str">
        <f t="shared" si="17"/>
        <v/>
      </c>
      <c r="T42" s="39" t="str">
        <f t="shared" si="17"/>
        <v/>
      </c>
      <c r="U42" s="39" t="str">
        <f t="shared" si="17"/>
        <v/>
      </c>
      <c r="V42" s="39" t="str">
        <f t="shared" si="17"/>
        <v/>
      </c>
      <c r="W42" s="39" t="str">
        <f t="shared" si="17"/>
        <v/>
      </c>
      <c r="X42" s="39" t="str">
        <f t="shared" si="17"/>
        <v/>
      </c>
      <c r="Y42" s="39" t="str">
        <f t="shared" si="17"/>
        <v/>
      </c>
      <c r="Z42" s="39" t="str">
        <f t="shared" si="17"/>
        <v/>
      </c>
      <c r="AA42" s="39" t="str">
        <f t="shared" si="17"/>
        <v/>
      </c>
      <c r="AB42" s="39" t="str">
        <f t="shared" si="17"/>
        <v/>
      </c>
      <c r="AC42" s="39" t="str">
        <f t="shared" si="17"/>
        <v/>
      </c>
      <c r="AD42" s="201"/>
      <c r="AE42" s="201"/>
      <c r="AF42" s="37"/>
      <c r="AG42" s="32" t="s">
        <v>61</v>
      </c>
      <c r="AH42" s="39" t="str">
        <f t="shared" si="14"/>
        <v/>
      </c>
      <c r="AI42" s="39" t="str">
        <f t="shared" si="18"/>
        <v/>
      </c>
      <c r="AJ42" s="39" t="str">
        <f t="shared" si="18"/>
        <v/>
      </c>
      <c r="AK42" s="39" t="str">
        <f t="shared" si="18"/>
        <v/>
      </c>
      <c r="AL42" s="39" t="str">
        <f t="shared" si="18"/>
        <v/>
      </c>
      <c r="AM42" s="39" t="str">
        <f t="shared" si="18"/>
        <v/>
      </c>
      <c r="AN42" s="39" t="str">
        <f t="shared" si="18"/>
        <v/>
      </c>
      <c r="AO42" s="39" t="str">
        <f t="shared" si="18"/>
        <v/>
      </c>
      <c r="AP42" s="39" t="str">
        <f t="shared" si="18"/>
        <v/>
      </c>
      <c r="AQ42" s="39" t="str">
        <f t="shared" si="18"/>
        <v/>
      </c>
      <c r="AR42" s="39" t="str">
        <f t="shared" si="18"/>
        <v/>
      </c>
      <c r="AS42" s="39" t="str">
        <f t="shared" si="18"/>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7"/>
        <v/>
      </c>
      <c r="S43" s="39" t="str">
        <f t="shared" si="17"/>
        <v/>
      </c>
      <c r="T43" s="39" t="str">
        <f t="shared" si="17"/>
        <v/>
      </c>
      <c r="U43" s="39" t="str">
        <f t="shared" si="17"/>
        <v/>
      </c>
      <c r="V43" s="39" t="str">
        <f t="shared" si="17"/>
        <v/>
      </c>
      <c r="W43" s="39" t="str">
        <f t="shared" si="17"/>
        <v/>
      </c>
      <c r="X43" s="39" t="str">
        <f t="shared" si="17"/>
        <v/>
      </c>
      <c r="Y43" s="39" t="str">
        <f t="shared" si="17"/>
        <v/>
      </c>
      <c r="Z43" s="39" t="str">
        <f t="shared" si="17"/>
        <v/>
      </c>
      <c r="AA43" s="39" t="str">
        <f t="shared" si="17"/>
        <v/>
      </c>
      <c r="AB43" s="39" t="str">
        <f t="shared" si="17"/>
        <v/>
      </c>
      <c r="AC43" s="39" t="str">
        <f t="shared" si="17"/>
        <v/>
      </c>
      <c r="AD43" s="201"/>
      <c r="AE43" s="201"/>
      <c r="AF43" s="37"/>
      <c r="AG43" s="32" t="s">
        <v>62</v>
      </c>
      <c r="AH43" s="39" t="str">
        <f t="shared" si="14"/>
        <v/>
      </c>
      <c r="AI43" s="39" t="str">
        <f t="shared" si="18"/>
        <v/>
      </c>
      <c r="AJ43" s="39" t="str">
        <f t="shared" si="18"/>
        <v/>
      </c>
      <c r="AK43" s="39" t="str">
        <f t="shared" si="18"/>
        <v/>
      </c>
      <c r="AL43" s="39" t="str">
        <f t="shared" si="18"/>
        <v/>
      </c>
      <c r="AM43" s="39" t="str">
        <f t="shared" si="18"/>
        <v/>
      </c>
      <c r="AN43" s="39" t="str">
        <f t="shared" si="18"/>
        <v/>
      </c>
      <c r="AO43" s="39" t="str">
        <f t="shared" si="18"/>
        <v/>
      </c>
      <c r="AP43" s="39" t="str">
        <f t="shared" si="18"/>
        <v/>
      </c>
      <c r="AQ43" s="39" t="str">
        <f t="shared" si="18"/>
        <v/>
      </c>
      <c r="AR43" s="39" t="str">
        <f t="shared" si="18"/>
        <v/>
      </c>
      <c r="AS43" s="39" t="str">
        <f t="shared" si="18"/>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7"/>
        <v/>
      </c>
      <c r="S44" s="39" t="str">
        <f t="shared" si="17"/>
        <v/>
      </c>
      <c r="T44" s="39" t="str">
        <f t="shared" si="17"/>
        <v/>
      </c>
      <c r="U44" s="39" t="str">
        <f t="shared" si="17"/>
        <v/>
      </c>
      <c r="V44" s="39" t="str">
        <f t="shared" si="17"/>
        <v/>
      </c>
      <c r="W44" s="39" t="str">
        <f t="shared" si="17"/>
        <v/>
      </c>
      <c r="X44" s="39" t="str">
        <f t="shared" si="17"/>
        <v/>
      </c>
      <c r="Y44" s="39" t="str">
        <f t="shared" si="17"/>
        <v/>
      </c>
      <c r="Z44" s="39" t="str">
        <f t="shared" si="17"/>
        <v/>
      </c>
      <c r="AA44" s="39" t="str">
        <f t="shared" si="17"/>
        <v/>
      </c>
      <c r="AB44" s="39" t="str">
        <f t="shared" si="17"/>
        <v/>
      </c>
      <c r="AC44" s="39" t="str">
        <f t="shared" si="17"/>
        <v/>
      </c>
      <c r="AD44" s="201"/>
      <c r="AE44" s="201"/>
      <c r="AF44" s="37"/>
      <c r="AG44" s="32" t="s">
        <v>63</v>
      </c>
      <c r="AH44" s="39" t="str">
        <f t="shared" si="14"/>
        <v/>
      </c>
      <c r="AI44" s="39" t="str">
        <f t="shared" si="18"/>
        <v/>
      </c>
      <c r="AJ44" s="39" t="str">
        <f t="shared" si="18"/>
        <v/>
      </c>
      <c r="AK44" s="39" t="str">
        <f t="shared" si="18"/>
        <v/>
      </c>
      <c r="AL44" s="39" t="str">
        <f t="shared" si="18"/>
        <v/>
      </c>
      <c r="AM44" s="39" t="str">
        <f t="shared" si="18"/>
        <v/>
      </c>
      <c r="AN44" s="39" t="str">
        <f t="shared" si="18"/>
        <v/>
      </c>
      <c r="AO44" s="39" t="str">
        <f t="shared" si="18"/>
        <v/>
      </c>
      <c r="AP44" s="39" t="str">
        <f t="shared" si="18"/>
        <v/>
      </c>
      <c r="AQ44" s="39" t="str">
        <f t="shared" si="18"/>
        <v/>
      </c>
      <c r="AR44" s="39" t="str">
        <f t="shared" si="18"/>
        <v/>
      </c>
      <c r="AS44" s="39" t="str">
        <f t="shared" si="18"/>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9">IF(ISERROR(B45/B$25),"",B45/B$25)</f>
        <v/>
      </c>
      <c r="R45" s="38" t="str">
        <f t="shared" si="17"/>
        <v/>
      </c>
      <c r="S45" s="38" t="str">
        <f t="shared" si="17"/>
        <v/>
      </c>
      <c r="T45" s="38" t="str">
        <f t="shared" si="17"/>
        <v/>
      </c>
      <c r="U45" s="38" t="str">
        <f t="shared" si="17"/>
        <v/>
      </c>
      <c r="V45" s="38" t="str">
        <f t="shared" si="17"/>
        <v/>
      </c>
      <c r="W45" s="38" t="str">
        <f t="shared" si="17"/>
        <v/>
      </c>
      <c r="X45" s="38" t="str">
        <f t="shared" si="17"/>
        <v/>
      </c>
      <c r="Y45" s="38" t="str">
        <f t="shared" si="17"/>
        <v/>
      </c>
      <c r="Z45" s="38" t="str">
        <f t="shared" si="17"/>
        <v/>
      </c>
      <c r="AA45" s="38" t="str">
        <f t="shared" si="17"/>
        <v/>
      </c>
      <c r="AB45" s="38" t="str">
        <f t="shared" si="17"/>
        <v/>
      </c>
      <c r="AC45" s="38" t="str">
        <f t="shared" si="17"/>
        <v/>
      </c>
      <c r="AD45" s="202"/>
      <c r="AE45" s="202"/>
      <c r="AF45" s="33"/>
      <c r="AG45" s="43" t="s">
        <v>78</v>
      </c>
      <c r="AH45" s="38" t="str">
        <f>IF(ISERROR((C45-B45)/B45),"",(C45-B45)/B45)</f>
        <v/>
      </c>
      <c r="AI45" s="38" t="str">
        <f>IF(ISERROR((D45-C45)/C45),"",(D45-C45)/C45)</f>
        <v/>
      </c>
      <c r="AJ45" s="38" t="str">
        <f t="shared" si="18"/>
        <v/>
      </c>
      <c r="AK45" s="38" t="str">
        <f t="shared" si="18"/>
        <v/>
      </c>
      <c r="AL45" s="38" t="str">
        <f t="shared" si="18"/>
        <v/>
      </c>
      <c r="AM45" s="38" t="str">
        <f t="shared" si="18"/>
        <v/>
      </c>
      <c r="AN45" s="38" t="str">
        <f t="shared" si="18"/>
        <v/>
      </c>
      <c r="AO45" s="38" t="str">
        <f t="shared" si="18"/>
        <v/>
      </c>
      <c r="AP45" s="38" t="str">
        <f t="shared" si="18"/>
        <v/>
      </c>
      <c r="AQ45" s="38" t="str">
        <f t="shared" si="18"/>
        <v/>
      </c>
      <c r="AR45" s="38" t="str">
        <f t="shared" si="18"/>
        <v/>
      </c>
      <c r="AS45" s="38" t="str">
        <f t="shared" si="18"/>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49" t="str">
        <f>A46</f>
        <v>Alte impozite neprezentate la elementele de mai sus</v>
      </c>
      <c r="Q46" s="250" t="str">
        <f t="shared" si="19"/>
        <v/>
      </c>
      <c r="R46" s="250" t="str">
        <f>IF(ISERROR(C46/C$25),"",C46/C$25)</f>
        <v/>
      </c>
      <c r="S46" s="250" t="str">
        <f t="shared" si="17"/>
        <v/>
      </c>
      <c r="T46" s="250" t="str">
        <f t="shared" si="17"/>
        <v/>
      </c>
      <c r="U46" s="250" t="str">
        <f t="shared" si="17"/>
        <v/>
      </c>
      <c r="V46" s="250" t="str">
        <f t="shared" si="17"/>
        <v/>
      </c>
      <c r="W46" s="250" t="str">
        <f t="shared" si="17"/>
        <v/>
      </c>
      <c r="X46" s="250" t="str">
        <f t="shared" si="17"/>
        <v/>
      </c>
      <c r="Y46" s="250" t="str">
        <f t="shared" si="17"/>
        <v/>
      </c>
      <c r="Z46" s="250" t="str">
        <f t="shared" si="17"/>
        <v/>
      </c>
      <c r="AA46" s="250" t="str">
        <f t="shared" si="17"/>
        <v/>
      </c>
      <c r="AB46" s="250" t="str">
        <f t="shared" si="17"/>
        <v/>
      </c>
      <c r="AC46" s="250" t="str">
        <f t="shared" si="17"/>
        <v/>
      </c>
      <c r="AD46" s="202"/>
      <c r="AE46" s="202"/>
      <c r="AF46" s="33"/>
      <c r="AG46" s="249" t="str">
        <f>A46</f>
        <v>Alte impozite neprezentate la elementele de mai sus</v>
      </c>
      <c r="AH46" s="38" t="str">
        <f>IF(ISERROR((C46-B46)/B46),"",(C46-B46)/B46)</f>
        <v/>
      </c>
      <c r="AI46" s="38" t="str">
        <f>IF(ISERROR((D46-C46)/C46),"",(D46-C46)/C46)</f>
        <v/>
      </c>
      <c r="AJ46" s="38" t="str">
        <f t="shared" si="18"/>
        <v/>
      </c>
      <c r="AK46" s="38" t="str">
        <f>IF(ISERROR((F46-E46)/E46),"",(F46-E46)/E46)</f>
        <v/>
      </c>
      <c r="AL46" s="38" t="str">
        <f t="shared" si="18"/>
        <v/>
      </c>
      <c r="AM46" s="38" t="str">
        <f t="shared" ref="AM46:AS46" si="20">IF(ISERROR((H46-G46)/G46),"",(H46-G46)/G46)</f>
        <v/>
      </c>
      <c r="AN46" s="38" t="str">
        <f t="shared" si="20"/>
        <v/>
      </c>
      <c r="AO46" s="38" t="str">
        <f t="shared" si="20"/>
        <v/>
      </c>
      <c r="AP46" s="38" t="str">
        <f t="shared" si="20"/>
        <v/>
      </c>
      <c r="AQ46" s="38" t="str">
        <f t="shared" si="20"/>
        <v/>
      </c>
      <c r="AR46" s="38" t="str">
        <f t="shared" si="20"/>
        <v/>
      </c>
      <c r="AS46" s="38" t="str">
        <f t="shared" si="20"/>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9"/>
        <v/>
      </c>
      <c r="R47" s="39" t="str">
        <f>IF(ISERROR(C47/C$25),"",C47/C$25)</f>
        <v/>
      </c>
      <c r="S47" s="39" t="str">
        <f t="shared" ref="R47:AC50" si="21">IF(ISERROR(D47/D$25),"",D47/D$25)</f>
        <v/>
      </c>
      <c r="T47" s="39" t="str">
        <f t="shared" si="21"/>
        <v/>
      </c>
      <c r="U47" s="39" t="str">
        <f t="shared" si="21"/>
        <v/>
      </c>
      <c r="V47" s="39" t="str">
        <f t="shared" si="21"/>
        <v/>
      </c>
      <c r="W47" s="39" t="str">
        <f t="shared" si="21"/>
        <v/>
      </c>
      <c r="X47" s="39" t="str">
        <f t="shared" si="21"/>
        <v/>
      </c>
      <c r="Y47" s="39" t="str">
        <f t="shared" si="21"/>
        <v/>
      </c>
      <c r="Z47" s="39" t="str">
        <f t="shared" si="21"/>
        <v/>
      </c>
      <c r="AA47" s="39" t="str">
        <f t="shared" si="21"/>
        <v/>
      </c>
      <c r="AB47" s="39" t="str">
        <f t="shared" si="21"/>
        <v/>
      </c>
      <c r="AC47" s="39" t="str">
        <f t="shared" si="21"/>
        <v/>
      </c>
      <c r="AD47" s="201"/>
      <c r="AE47" s="201"/>
      <c r="AF47" s="37"/>
      <c r="AG47" s="32" t="s">
        <v>66</v>
      </c>
      <c r="AH47" s="39" t="str">
        <f>IF(ISERROR((C47-B47)/B47),"",(C47-B47)/B47)</f>
        <v/>
      </c>
      <c r="AI47" s="39" t="str">
        <f t="shared" ref="AI47:AS50" si="22">IF(ISERROR((D47-C47)/C47),"",(D47-C47)/C47)</f>
        <v/>
      </c>
      <c r="AJ47" s="39" t="str">
        <f t="shared" si="22"/>
        <v/>
      </c>
      <c r="AK47" s="39" t="str">
        <f t="shared" si="22"/>
        <v/>
      </c>
      <c r="AL47" s="39" t="str">
        <f t="shared" si="22"/>
        <v/>
      </c>
      <c r="AM47" s="39" t="str">
        <f t="shared" si="22"/>
        <v/>
      </c>
      <c r="AN47" s="39" t="str">
        <f t="shared" si="22"/>
        <v/>
      </c>
      <c r="AO47" s="39" t="str">
        <f t="shared" si="22"/>
        <v/>
      </c>
      <c r="AP47" s="39" t="str">
        <f t="shared" si="22"/>
        <v/>
      </c>
      <c r="AQ47" s="39" t="str">
        <f t="shared" si="22"/>
        <v/>
      </c>
      <c r="AR47" s="39" t="str">
        <f t="shared" si="22"/>
        <v/>
      </c>
      <c r="AS47" s="39" t="str">
        <f t="shared" si="22"/>
        <v/>
      </c>
    </row>
    <row r="48" spans="1:45" s="42" customFormat="1" ht="15.75" x14ac:dyDescent="0.2">
      <c r="A48" s="32" t="s">
        <v>94</v>
      </c>
      <c r="B48" s="36">
        <f>B47+B45+B46</f>
        <v>0</v>
      </c>
      <c r="C48" s="36">
        <f>C47+C45+C46</f>
        <v>0</v>
      </c>
      <c r="D48" s="36">
        <f t="shared" ref="D48:N48" si="23">D47+D45+D46</f>
        <v>0</v>
      </c>
      <c r="E48" s="36">
        <f t="shared" si="23"/>
        <v>0</v>
      </c>
      <c r="F48" s="36">
        <f t="shared" si="23"/>
        <v>0</v>
      </c>
      <c r="G48" s="36">
        <f t="shared" si="23"/>
        <v>0</v>
      </c>
      <c r="H48" s="36">
        <f t="shared" si="23"/>
        <v>0</v>
      </c>
      <c r="I48" s="36">
        <f t="shared" si="23"/>
        <v>0</v>
      </c>
      <c r="J48" s="36">
        <f t="shared" si="23"/>
        <v>0</v>
      </c>
      <c r="K48" s="36">
        <f t="shared" si="23"/>
        <v>0</v>
      </c>
      <c r="L48" s="36">
        <f t="shared" si="23"/>
        <v>0</v>
      </c>
      <c r="M48" s="36">
        <f t="shared" si="23"/>
        <v>0</v>
      </c>
      <c r="N48" s="36">
        <f t="shared" si="23"/>
        <v>0</v>
      </c>
      <c r="O48" s="37"/>
      <c r="P48" s="32" t="s">
        <v>94</v>
      </c>
      <c r="Q48" s="39" t="str">
        <f t="shared" si="19"/>
        <v/>
      </c>
      <c r="R48" s="39" t="str">
        <f t="shared" si="21"/>
        <v/>
      </c>
      <c r="S48" s="39" t="str">
        <f t="shared" si="21"/>
        <v/>
      </c>
      <c r="T48" s="39" t="str">
        <f t="shared" si="21"/>
        <v/>
      </c>
      <c r="U48" s="39" t="str">
        <f t="shared" si="21"/>
        <v/>
      </c>
      <c r="V48" s="39" t="str">
        <f t="shared" si="21"/>
        <v/>
      </c>
      <c r="W48" s="39" t="str">
        <f t="shared" si="21"/>
        <v/>
      </c>
      <c r="X48" s="39" t="str">
        <f t="shared" si="21"/>
        <v/>
      </c>
      <c r="Y48" s="39" t="str">
        <f t="shared" si="21"/>
        <v/>
      </c>
      <c r="Z48" s="39" t="str">
        <f t="shared" si="21"/>
        <v/>
      </c>
      <c r="AA48" s="39" t="str">
        <f t="shared" si="21"/>
        <v/>
      </c>
      <c r="AB48" s="39" t="str">
        <f t="shared" si="21"/>
        <v/>
      </c>
      <c r="AC48" s="39" t="str">
        <f t="shared" si="21"/>
        <v/>
      </c>
      <c r="AD48" s="201"/>
      <c r="AE48" s="201"/>
      <c r="AF48" s="37"/>
      <c r="AG48" s="32" t="s">
        <v>94</v>
      </c>
      <c r="AH48" s="39" t="str">
        <f>IF(ISERROR((C48-B48)/B48),"",(C48-B48)/B48)</f>
        <v/>
      </c>
      <c r="AI48" s="39" t="str">
        <f t="shared" si="22"/>
        <v/>
      </c>
      <c r="AJ48" s="39" t="str">
        <f t="shared" si="22"/>
        <v/>
      </c>
      <c r="AK48" s="39" t="str">
        <f t="shared" si="22"/>
        <v/>
      </c>
      <c r="AL48" s="39" t="str">
        <f t="shared" si="22"/>
        <v/>
      </c>
      <c r="AM48" s="39" t="str">
        <f t="shared" si="22"/>
        <v/>
      </c>
      <c r="AN48" s="39" t="str">
        <f t="shared" si="22"/>
        <v/>
      </c>
      <c r="AO48" s="39" t="str">
        <f t="shared" si="22"/>
        <v/>
      </c>
      <c r="AP48" s="39" t="str">
        <f t="shared" si="22"/>
        <v/>
      </c>
      <c r="AQ48" s="39" t="str">
        <f t="shared" si="22"/>
        <v/>
      </c>
      <c r="AR48" s="39" t="str">
        <f t="shared" si="22"/>
        <v/>
      </c>
      <c r="AS48" s="39" t="str">
        <f t="shared" si="22"/>
        <v/>
      </c>
    </row>
    <row r="49" spans="1:45" s="45" customFormat="1" ht="15.75" x14ac:dyDescent="0.2">
      <c r="A49" s="32" t="s">
        <v>95</v>
      </c>
      <c r="B49" s="36">
        <f>B48+B34</f>
        <v>0</v>
      </c>
      <c r="C49" s="36">
        <f>C48+C34</f>
        <v>0</v>
      </c>
      <c r="D49" s="36">
        <f t="shared" ref="D49:N49" si="24">D48+D34</f>
        <v>0</v>
      </c>
      <c r="E49" s="36">
        <f t="shared" si="24"/>
        <v>0</v>
      </c>
      <c r="F49" s="36">
        <f t="shared" si="24"/>
        <v>0</v>
      </c>
      <c r="G49" s="36">
        <f t="shared" si="24"/>
        <v>0</v>
      </c>
      <c r="H49" s="36">
        <f t="shared" si="24"/>
        <v>0</v>
      </c>
      <c r="I49" s="36">
        <f t="shared" si="24"/>
        <v>0</v>
      </c>
      <c r="J49" s="36">
        <f t="shared" si="24"/>
        <v>0</v>
      </c>
      <c r="K49" s="36">
        <f t="shared" si="24"/>
        <v>0</v>
      </c>
      <c r="L49" s="36">
        <f t="shared" si="24"/>
        <v>0</v>
      </c>
      <c r="M49" s="36">
        <f t="shared" si="24"/>
        <v>0</v>
      </c>
      <c r="N49" s="36">
        <f t="shared" si="24"/>
        <v>0</v>
      </c>
      <c r="O49" s="33"/>
      <c r="P49" s="32" t="s">
        <v>95</v>
      </c>
      <c r="Q49" s="39" t="str">
        <f t="shared" si="19"/>
        <v/>
      </c>
      <c r="R49" s="39" t="str">
        <f t="shared" si="21"/>
        <v/>
      </c>
      <c r="S49" s="39" t="str">
        <f t="shared" si="21"/>
        <v/>
      </c>
      <c r="T49" s="39" t="str">
        <f t="shared" si="21"/>
        <v/>
      </c>
      <c r="U49" s="39" t="str">
        <f t="shared" si="21"/>
        <v/>
      </c>
      <c r="V49" s="39" t="str">
        <f t="shared" si="21"/>
        <v/>
      </c>
      <c r="W49" s="39" t="str">
        <f t="shared" si="21"/>
        <v/>
      </c>
      <c r="X49" s="39" t="str">
        <f t="shared" si="21"/>
        <v/>
      </c>
      <c r="Y49" s="39" t="str">
        <f t="shared" si="21"/>
        <v/>
      </c>
      <c r="Z49" s="39" t="str">
        <f t="shared" si="21"/>
        <v/>
      </c>
      <c r="AA49" s="39" t="str">
        <f t="shared" si="21"/>
        <v/>
      </c>
      <c r="AB49" s="39" t="str">
        <f t="shared" si="21"/>
        <v/>
      </c>
      <c r="AC49" s="39" t="str">
        <f t="shared" si="21"/>
        <v/>
      </c>
      <c r="AD49" s="201"/>
      <c r="AE49" s="201"/>
      <c r="AF49" s="37"/>
      <c r="AG49" s="32" t="s">
        <v>95</v>
      </c>
      <c r="AH49" s="39" t="str">
        <f>IF(ISERROR((C49-B49)/B49),"",(C49-B49)/B49)</f>
        <v/>
      </c>
      <c r="AI49" s="39" t="str">
        <f t="shared" si="22"/>
        <v/>
      </c>
      <c r="AJ49" s="39" t="str">
        <f t="shared" si="22"/>
        <v/>
      </c>
      <c r="AK49" s="39" t="str">
        <f t="shared" si="22"/>
        <v/>
      </c>
      <c r="AL49" s="39" t="str">
        <f t="shared" si="22"/>
        <v/>
      </c>
      <c r="AM49" s="39" t="str">
        <f t="shared" si="22"/>
        <v/>
      </c>
      <c r="AN49" s="39" t="str">
        <f t="shared" si="22"/>
        <v/>
      </c>
      <c r="AO49" s="39" t="str">
        <f t="shared" si="22"/>
        <v/>
      </c>
      <c r="AP49" s="39" t="str">
        <f t="shared" si="22"/>
        <v/>
      </c>
      <c r="AQ49" s="39" t="str">
        <f t="shared" si="22"/>
        <v/>
      </c>
      <c r="AR49" s="39" t="str">
        <f t="shared" si="22"/>
        <v/>
      </c>
      <c r="AS49" s="39" t="str">
        <f t="shared" si="22"/>
        <v/>
      </c>
    </row>
    <row r="50" spans="1:45" s="45" customFormat="1" ht="15.75" x14ac:dyDescent="0.2">
      <c r="A50" s="32" t="s">
        <v>96</v>
      </c>
      <c r="B50" s="36">
        <f>B49+B33+B29</f>
        <v>0</v>
      </c>
      <c r="C50" s="36">
        <f>C49+C33+C29</f>
        <v>0</v>
      </c>
      <c r="D50" s="36">
        <f t="shared" ref="D50:N50" si="25">D49+D33+D29</f>
        <v>0</v>
      </c>
      <c r="E50" s="36">
        <f t="shared" si="25"/>
        <v>0</v>
      </c>
      <c r="F50" s="36">
        <f t="shared" si="25"/>
        <v>0</v>
      </c>
      <c r="G50" s="36">
        <f t="shared" si="25"/>
        <v>0</v>
      </c>
      <c r="H50" s="36">
        <f t="shared" si="25"/>
        <v>0</v>
      </c>
      <c r="I50" s="36">
        <f t="shared" si="25"/>
        <v>0</v>
      </c>
      <c r="J50" s="36">
        <f t="shared" si="25"/>
        <v>0</v>
      </c>
      <c r="K50" s="36">
        <f t="shared" si="25"/>
        <v>0</v>
      </c>
      <c r="L50" s="36">
        <f t="shared" si="25"/>
        <v>0</v>
      </c>
      <c r="M50" s="36">
        <f t="shared" si="25"/>
        <v>0</v>
      </c>
      <c r="N50" s="36">
        <f t="shared" si="25"/>
        <v>0</v>
      </c>
      <c r="O50" s="33"/>
      <c r="P50" s="32" t="s">
        <v>96</v>
      </c>
      <c r="Q50" s="39" t="str">
        <f t="shared" si="19"/>
        <v/>
      </c>
      <c r="R50" s="39" t="str">
        <f t="shared" si="21"/>
        <v/>
      </c>
      <c r="S50" s="39" t="str">
        <f t="shared" si="21"/>
        <v/>
      </c>
      <c r="T50" s="39" t="str">
        <f t="shared" si="21"/>
        <v/>
      </c>
      <c r="U50" s="39" t="str">
        <f t="shared" si="21"/>
        <v/>
      </c>
      <c r="V50" s="39" t="str">
        <f t="shared" si="21"/>
        <v/>
      </c>
      <c r="W50" s="39" t="str">
        <f t="shared" si="21"/>
        <v/>
      </c>
      <c r="X50" s="39" t="str">
        <f t="shared" si="21"/>
        <v/>
      </c>
      <c r="Y50" s="39" t="str">
        <f t="shared" si="21"/>
        <v/>
      </c>
      <c r="Z50" s="39" t="str">
        <f t="shared" si="21"/>
        <v/>
      </c>
      <c r="AA50" s="39" t="str">
        <f t="shared" si="21"/>
        <v/>
      </c>
      <c r="AB50" s="39" t="str">
        <f t="shared" si="21"/>
        <v/>
      </c>
      <c r="AC50" s="39" t="str">
        <f t="shared" si="21"/>
        <v/>
      </c>
      <c r="AD50" s="201"/>
      <c r="AE50" s="201"/>
      <c r="AF50" s="37"/>
      <c r="AG50" s="32" t="s">
        <v>96</v>
      </c>
      <c r="AH50" s="39" t="str">
        <f>IF(ISERROR((C50-B50)/B50),"",(C50-B50)/B50)</f>
        <v/>
      </c>
      <c r="AI50" s="39" t="str">
        <f t="shared" si="22"/>
        <v/>
      </c>
      <c r="AJ50" s="39" t="str">
        <f t="shared" si="22"/>
        <v/>
      </c>
      <c r="AK50" s="39" t="str">
        <f t="shared" si="22"/>
        <v/>
      </c>
      <c r="AL50" s="39" t="str">
        <f t="shared" si="22"/>
        <v/>
      </c>
      <c r="AM50" s="39" t="str">
        <f t="shared" si="22"/>
        <v/>
      </c>
      <c r="AN50" s="39" t="str">
        <f t="shared" si="22"/>
        <v/>
      </c>
      <c r="AO50" s="39" t="str">
        <f t="shared" si="22"/>
        <v/>
      </c>
      <c r="AP50" s="39" t="str">
        <f t="shared" si="22"/>
        <v/>
      </c>
      <c r="AQ50" s="39" t="str">
        <f t="shared" si="22"/>
        <v/>
      </c>
      <c r="AR50" s="39" t="str">
        <f t="shared" si="22"/>
        <v/>
      </c>
      <c r="AS50" s="39" t="str">
        <f t="shared" si="22"/>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sheet="1" objects="1" scenarios="1" formatColumns="0"/>
  <mergeCells count="1">
    <mergeCell ref="A1:D1"/>
  </mergeCells>
  <pageMargins left="0.50245098039215685" right="0.39215686274509803" top="0.43478260869565216" bottom="0.3079710144927536" header="0.31496062992125984" footer="0.31496062992125984"/>
  <pageSetup paperSize="9" fitToHeight="0" orientation="landscape" blackAndWhite="1"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topLeftCell="A7" zoomScaleNormal="100" workbookViewId="0">
      <selection activeCell="F7" sqref="F7"/>
    </sheetView>
  </sheetViews>
  <sheetFormatPr defaultColWidth="9.140625" defaultRowHeight="12.75" x14ac:dyDescent="0.2"/>
  <cols>
    <col min="1" max="1" width="37" style="19" customWidth="1"/>
    <col min="2" max="3" width="9.28515625" style="7" customWidth="1"/>
    <col min="4" max="4" width="9.85546875" style="7" bestFit="1" customWidth="1"/>
    <col min="5" max="6" width="9.28515625" style="89" customWidth="1"/>
    <col min="7" max="14" width="10.28515625" style="89" bestFit="1" customWidth="1"/>
    <col min="15" max="16384" width="9.140625" style="89"/>
  </cols>
  <sheetData>
    <row r="1" spans="1:14" s="54" customFormat="1" ht="18" x14ac:dyDescent="0.2">
      <c r="A1" s="415" t="s">
        <v>292</v>
      </c>
      <c r="B1" s="415"/>
      <c r="C1" s="415"/>
      <c r="D1" s="415"/>
    </row>
    <row r="2" spans="1:14" s="54" customFormat="1" ht="46.5" customHeight="1" x14ac:dyDescent="0.2">
      <c r="A2" s="416" t="s">
        <v>293</v>
      </c>
      <c r="B2" s="416"/>
      <c r="C2" s="416"/>
      <c r="D2" s="416"/>
      <c r="E2" s="411" t="s">
        <v>321</v>
      </c>
      <c r="F2" s="412"/>
      <c r="G2" s="412"/>
      <c r="H2" s="412"/>
      <c r="I2" s="412"/>
      <c r="J2" s="412"/>
      <c r="K2" s="412"/>
      <c r="L2" s="412"/>
      <c r="M2" s="412"/>
      <c r="N2" s="413"/>
    </row>
    <row r="3" spans="1:14" s="54" customFormat="1" ht="18" x14ac:dyDescent="0.2">
      <c r="A3" s="417"/>
      <c r="B3" s="417"/>
      <c r="C3" s="417"/>
      <c r="D3" s="417"/>
    </row>
    <row r="4" spans="1:14" s="193" customFormat="1" x14ac:dyDescent="0.2">
      <c r="A4" s="187" t="s">
        <v>104</v>
      </c>
      <c r="B4" s="189" t="str">
        <f>'1A-Bilant'!B5</f>
        <v>N-2</v>
      </c>
      <c r="C4" s="189" t="str">
        <f>'1A-Bilant'!C5</f>
        <v>N-1</v>
      </c>
      <c r="D4" s="189" t="str">
        <f>'1A-Bilant'!D5</f>
        <v>N</v>
      </c>
      <c r="E4" s="189">
        <f>'1A-Bilant'!E5</f>
        <v>1</v>
      </c>
      <c r="F4" s="189">
        <f>'1A-Bilant'!F5</f>
        <v>2</v>
      </c>
      <c r="G4" s="189">
        <f>'1A-Bilant'!G5</f>
        <v>3</v>
      </c>
      <c r="H4" s="189">
        <f>'1A-Bilant'!H5</f>
        <v>4</v>
      </c>
      <c r="I4" s="189">
        <f>'1A-Bilant'!I5</f>
        <v>5</v>
      </c>
      <c r="J4" s="189">
        <f>'1A-Bilant'!J5</f>
        <v>6</v>
      </c>
      <c r="K4" s="189">
        <f>'1A-Bilant'!K5</f>
        <v>7</v>
      </c>
      <c r="L4" s="189">
        <f>'1A-Bilant'!L5</f>
        <v>8</v>
      </c>
      <c r="M4" s="189">
        <f>'1A-Bilant'!M5</f>
        <v>9</v>
      </c>
      <c r="N4" s="189">
        <f>'1A-Bilant'!N5</f>
        <v>10</v>
      </c>
    </row>
    <row r="5" spans="1:14" x14ac:dyDescent="0.2">
      <c r="A5" s="55" t="s">
        <v>211</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212</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213</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214</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215</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216</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3" customFormat="1" x14ac:dyDescent="0.2">
      <c r="A12" s="195" t="s">
        <v>116</v>
      </c>
      <c r="B12" s="189" t="str">
        <f>'1A-Bilant'!B5</f>
        <v>N-2</v>
      </c>
      <c r="C12" s="189" t="str">
        <f>'1A-Bilant'!C5</f>
        <v>N-1</v>
      </c>
      <c r="D12" s="189" t="str">
        <f>'1A-Bilant'!D5</f>
        <v>N</v>
      </c>
      <c r="E12" s="189">
        <f>'1A-Bilant'!E5</f>
        <v>1</v>
      </c>
      <c r="F12" s="189">
        <f>'1A-Bilant'!F5</f>
        <v>2</v>
      </c>
      <c r="G12" s="189">
        <f>'1A-Bilant'!G5</f>
        <v>3</v>
      </c>
      <c r="H12" s="189">
        <f>'1A-Bilant'!H5</f>
        <v>4</v>
      </c>
      <c r="I12" s="189">
        <f>'1A-Bilant'!I5</f>
        <v>5</v>
      </c>
      <c r="J12" s="189">
        <f>'1A-Bilant'!J5</f>
        <v>6</v>
      </c>
      <c r="K12" s="189">
        <f>'1A-Bilant'!K5</f>
        <v>7</v>
      </c>
      <c r="L12" s="189">
        <f>'1A-Bilant'!L5</f>
        <v>8</v>
      </c>
      <c r="M12" s="189">
        <f>'1A-Bilant'!M5</f>
        <v>9</v>
      </c>
      <c r="N12" s="189">
        <f>'1A-Bilant'!N5</f>
        <v>10</v>
      </c>
    </row>
    <row r="13" spans="1:14" x14ac:dyDescent="0.2">
      <c r="A13" s="59" t="s">
        <v>118</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217</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218</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219</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220</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221</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222</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223</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224</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225</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197" customFormat="1" x14ac:dyDescent="0.2">
      <c r="A33" s="196" t="s">
        <v>101</v>
      </c>
      <c r="B33" s="189" t="str">
        <f>'1A-Bilant'!B5</f>
        <v>N-2</v>
      </c>
      <c r="C33" s="189" t="str">
        <f>'1A-Bilant'!C5</f>
        <v>N-1</v>
      </c>
      <c r="D33" s="189" t="str">
        <f>'1A-Bilant'!D5</f>
        <v>N</v>
      </c>
      <c r="E33" s="189">
        <f>'1A-Bilant'!E5</f>
        <v>1</v>
      </c>
      <c r="F33" s="189">
        <f>'1A-Bilant'!F5</f>
        <v>2</v>
      </c>
      <c r="G33" s="189">
        <f>'1A-Bilant'!G5</f>
        <v>3</v>
      </c>
      <c r="H33" s="189">
        <f>'1A-Bilant'!H5</f>
        <v>4</v>
      </c>
      <c r="I33" s="189">
        <f>'1A-Bilant'!I5</f>
        <v>5</v>
      </c>
      <c r="J33" s="189">
        <f>'1A-Bilant'!J5</f>
        <v>6</v>
      </c>
      <c r="K33" s="189">
        <f>'1A-Bilant'!K5</f>
        <v>7</v>
      </c>
      <c r="L33" s="189">
        <f>'1A-Bilant'!L5</f>
        <v>8</v>
      </c>
      <c r="M33" s="189">
        <f>'1A-Bilant'!M5</f>
        <v>9</v>
      </c>
      <c r="N33" s="189">
        <f>'1A-Bilant'!N5</f>
        <v>10</v>
      </c>
    </row>
    <row r="34" spans="1:14" s="88" customFormat="1" x14ac:dyDescent="0.2">
      <c r="A34" s="65" t="s">
        <v>226</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227</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228</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229</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230</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231</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232</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197" customFormat="1" x14ac:dyDescent="0.2">
      <c r="A42" s="196" t="s">
        <v>100</v>
      </c>
      <c r="B42" s="189" t="str">
        <f>'1A-Bilant'!B5</f>
        <v>N-2</v>
      </c>
      <c r="C42" s="189" t="str">
        <f>'1A-Bilant'!C5</f>
        <v>N-1</v>
      </c>
      <c r="D42" s="189" t="str">
        <f>'1A-Bilant'!D5</f>
        <v>N</v>
      </c>
      <c r="E42" s="189">
        <f>'1A-Bilant'!E5</f>
        <v>1</v>
      </c>
      <c r="F42" s="189">
        <f>'1A-Bilant'!F5</f>
        <v>2</v>
      </c>
      <c r="G42" s="189">
        <f>'1A-Bilant'!G5</f>
        <v>3</v>
      </c>
      <c r="H42" s="189">
        <f>'1A-Bilant'!H5</f>
        <v>4</v>
      </c>
      <c r="I42" s="189">
        <f>'1A-Bilant'!I5</f>
        <v>5</v>
      </c>
      <c r="J42" s="189">
        <f>'1A-Bilant'!J5</f>
        <v>6</v>
      </c>
      <c r="K42" s="189">
        <f>'1A-Bilant'!K5</f>
        <v>7</v>
      </c>
      <c r="L42" s="189">
        <f>'1A-Bilant'!L5</f>
        <v>8</v>
      </c>
      <c r="M42" s="189">
        <f>'1A-Bilant'!M5</f>
        <v>9</v>
      </c>
      <c r="N42" s="189">
        <f>'1A-Bilant'!N5</f>
        <v>10</v>
      </c>
    </row>
    <row r="43" spans="1:14" s="88" customFormat="1" x14ac:dyDescent="0.2">
      <c r="A43" s="65" t="s">
        <v>160</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161</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1" t="s">
        <v>366</v>
      </c>
      <c r="B45" s="182" t="str">
        <f>IF(B43&lt;0,"nu se calculeaza",IF(ISERROR('1C-Analiza_fin_extinsa'!B47/'1C-Analiza_fin_extinsa'!B21),"",'1C-Analiza_fin_extinsa'!B47/'1C-Analiza_fin_extinsa'!B21))</f>
        <v/>
      </c>
      <c r="C45" s="182" t="str">
        <f>IF(C43&lt;0,"nu se calculeaza",IF(ISERROR('1C-Analiza_fin_extinsa'!C47/'1C-Analiza_fin_extinsa'!C21),"",'1C-Analiza_fin_extinsa'!C47/'1C-Analiza_fin_extinsa'!C21))</f>
        <v/>
      </c>
      <c r="D45" s="182" t="str">
        <f>IF(D43&lt;0,"nu se calculeaza",IF(ISERROR('1C-Analiza_fin_extinsa'!D47/'1C-Analiza_fin_extinsa'!D21),"",'1C-Analiza_fin_extinsa'!D47/'1C-Analiza_fin_extinsa'!D21))</f>
        <v/>
      </c>
      <c r="E45" s="182" t="str">
        <f>IF(E43&lt;0,"nu se calculeaza",IF(ISERROR('1C-Analiza_fin_extinsa'!E47/'1C-Analiza_fin_extinsa'!E21),"",'1C-Analiza_fin_extinsa'!E47/'1C-Analiza_fin_extinsa'!E21))</f>
        <v/>
      </c>
      <c r="F45" s="182" t="str">
        <f>IF(F43&lt;0,"nu se calculeaza",IF(ISERROR('1C-Analiza_fin_extinsa'!F47/'1C-Analiza_fin_extinsa'!F21),"",'1C-Analiza_fin_extinsa'!F47/'1C-Analiza_fin_extinsa'!F21))</f>
        <v/>
      </c>
      <c r="G45" s="182" t="str">
        <f>IF(G43&lt;0,"nu se calculeaza",IF(ISERROR('1C-Analiza_fin_extinsa'!G47/'1C-Analiza_fin_extinsa'!G21),"",'1C-Analiza_fin_extinsa'!G47/'1C-Analiza_fin_extinsa'!G21))</f>
        <v/>
      </c>
      <c r="H45" s="182" t="str">
        <f>IF(H43&lt;0,"nu se calculeaza",IF(ISERROR('1C-Analiza_fin_extinsa'!H47/'1C-Analiza_fin_extinsa'!H21),"",'1C-Analiza_fin_extinsa'!H47/'1C-Analiza_fin_extinsa'!H21))</f>
        <v/>
      </c>
      <c r="I45" s="182" t="str">
        <f>IF(I43&lt;0,"nu se calculeaza",IF(ISERROR('1C-Analiza_fin_extinsa'!I47/'1C-Analiza_fin_extinsa'!I21),"",'1C-Analiza_fin_extinsa'!I47/'1C-Analiza_fin_extinsa'!I21))</f>
        <v/>
      </c>
      <c r="J45" s="182" t="str">
        <f>IF(J43&lt;0,"nu se calculeaza",IF(ISERROR('1C-Analiza_fin_extinsa'!J47/'1C-Analiza_fin_extinsa'!J21),"",'1C-Analiza_fin_extinsa'!J47/'1C-Analiza_fin_extinsa'!J21))</f>
        <v/>
      </c>
      <c r="K45" s="182" t="str">
        <f>IF(K43&lt;0,"nu se calculeaza",IF(ISERROR('1C-Analiza_fin_extinsa'!K47/'1C-Analiza_fin_extinsa'!K21),"",'1C-Analiza_fin_extinsa'!K47/'1C-Analiza_fin_extinsa'!K21))</f>
        <v/>
      </c>
      <c r="L45" s="182" t="str">
        <f>IF(L43&lt;0,"nu se calculeaza",IF(ISERROR('1C-Analiza_fin_extinsa'!L47/'1C-Analiza_fin_extinsa'!L21),"",'1C-Analiza_fin_extinsa'!L47/'1C-Analiza_fin_extinsa'!L21))</f>
        <v/>
      </c>
      <c r="M45" s="182" t="str">
        <f>IF(M43&lt;0,"nu se calculeaza",IF(ISERROR('1C-Analiza_fin_extinsa'!M47/'1C-Analiza_fin_extinsa'!M21),"",'1C-Analiza_fin_extinsa'!M47/'1C-Analiza_fin_extinsa'!M21))</f>
        <v/>
      </c>
      <c r="N45" s="182" t="str">
        <f>IF(N43&lt;0,"nu se calculeaza",IF(ISERROR('1C-Analiza_fin_extinsa'!N47/'1C-Analiza_fin_extinsa'!N21),"",'1C-Analiza_fin_extinsa'!N47/'1C-Analiza_fin_extinsa'!N21))</f>
        <v/>
      </c>
    </row>
    <row r="46" spans="1:14" s="88" customFormat="1" ht="25.5" x14ac:dyDescent="0.2">
      <c r="A46" s="65" t="s">
        <v>235</v>
      </c>
      <c r="B46" s="67"/>
      <c r="C46" s="67"/>
      <c r="D46" s="67"/>
      <c r="E46" s="67"/>
      <c r="F46" s="67"/>
      <c r="G46" s="67"/>
      <c r="H46" s="67"/>
      <c r="I46" s="67"/>
      <c r="J46" s="67"/>
      <c r="K46" s="67"/>
      <c r="L46" s="67"/>
      <c r="M46" s="67"/>
      <c r="N46" s="67"/>
    </row>
    <row r="47" spans="1:14" x14ac:dyDescent="0.2">
      <c r="A47" s="55" t="s">
        <v>233</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234</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1" t="s">
        <v>365</v>
      </c>
      <c r="B49" s="182" t="str">
        <f>IF(B43&lt;0,"nu se calculeaza",IF(ISERROR('1C-Analiza_fin_extinsa'!B47/'1C-Analiza_fin_extinsa'!B20),"",'1C-Analiza_fin_extinsa'!B47/'1C-Analiza_fin_extinsa'!B20))</f>
        <v/>
      </c>
      <c r="C49" s="182" t="str">
        <f>IF(C43&lt;0,"nu se calculeaza",IF(ISERROR('1C-Analiza_fin_extinsa'!C47/'1C-Analiza_fin_extinsa'!C20),"",'1C-Analiza_fin_extinsa'!C47/'1C-Analiza_fin_extinsa'!C20))</f>
        <v/>
      </c>
      <c r="D49" s="182" t="str">
        <f>IF(D43&lt;0,"nu se calculeaza",IF(ISERROR('1C-Analiza_fin_extinsa'!D47/'1C-Analiza_fin_extinsa'!D20),"",'1C-Analiza_fin_extinsa'!D47/'1C-Analiza_fin_extinsa'!D20))</f>
        <v/>
      </c>
      <c r="E49" s="182" t="str">
        <f>IF(E43&lt;0,"nu se calculeaza",IF(ISERROR('1C-Analiza_fin_extinsa'!E47/'1C-Analiza_fin_extinsa'!E20),"",'1C-Analiza_fin_extinsa'!E47/'1C-Analiza_fin_extinsa'!E20))</f>
        <v/>
      </c>
      <c r="F49" s="182" t="str">
        <f>IF(F43&lt;0,"nu se calculeaza",IF(ISERROR('1C-Analiza_fin_extinsa'!F47/'1C-Analiza_fin_extinsa'!F20),"",'1C-Analiza_fin_extinsa'!F47/'1C-Analiza_fin_extinsa'!F20))</f>
        <v/>
      </c>
      <c r="G49" s="182" t="str">
        <f>IF(G43&lt;0,"nu se calculeaza",IF(ISERROR('1C-Analiza_fin_extinsa'!G47/'1C-Analiza_fin_extinsa'!G20),"",'1C-Analiza_fin_extinsa'!G47/'1C-Analiza_fin_extinsa'!G20))</f>
        <v/>
      </c>
      <c r="H49" s="182" t="str">
        <f>IF(H43&lt;0,"nu se calculeaza",IF(ISERROR('1C-Analiza_fin_extinsa'!H47/'1C-Analiza_fin_extinsa'!H20),"",'1C-Analiza_fin_extinsa'!H47/'1C-Analiza_fin_extinsa'!H20))</f>
        <v/>
      </c>
      <c r="I49" s="182" t="str">
        <f>IF(I43&lt;0,"nu se calculeaza",IF(ISERROR('1C-Analiza_fin_extinsa'!I47/'1C-Analiza_fin_extinsa'!I20),"",'1C-Analiza_fin_extinsa'!I47/'1C-Analiza_fin_extinsa'!I20))</f>
        <v/>
      </c>
      <c r="J49" s="182" t="str">
        <f>IF(J43&lt;0,"nu se calculeaza",IF(ISERROR('1C-Analiza_fin_extinsa'!J47/'1C-Analiza_fin_extinsa'!J20),"",'1C-Analiza_fin_extinsa'!J47/'1C-Analiza_fin_extinsa'!J20))</f>
        <v/>
      </c>
      <c r="K49" s="182" t="str">
        <f>IF(K43&lt;0,"nu se calculeaza",IF(ISERROR('1C-Analiza_fin_extinsa'!K47/'1C-Analiza_fin_extinsa'!K20),"",'1C-Analiza_fin_extinsa'!K47/'1C-Analiza_fin_extinsa'!K20))</f>
        <v/>
      </c>
      <c r="L49" s="182" t="str">
        <f>IF(L43&lt;0,"nu se calculeaza",IF(ISERROR('1C-Analiza_fin_extinsa'!L47/'1C-Analiza_fin_extinsa'!L20),"",'1C-Analiza_fin_extinsa'!L47/'1C-Analiza_fin_extinsa'!L20))</f>
        <v/>
      </c>
      <c r="M49" s="182" t="str">
        <f>IF(M43&lt;0,"nu se calculeaza",IF(ISERROR('1C-Analiza_fin_extinsa'!M47/'1C-Analiza_fin_extinsa'!M20),"",'1C-Analiza_fin_extinsa'!M47/'1C-Analiza_fin_extinsa'!M20))</f>
        <v/>
      </c>
      <c r="N49" s="182" t="str">
        <f>IF(N43&lt;0,"nu se calculeaza",IF(ISERROR('1C-Analiza_fin_extinsa'!N47/'1C-Analiza_fin_extinsa'!N20),"",'1C-Analiza_fin_extinsa'!N47/'1C-Analiza_fin_extinsa'!N20))</f>
        <v/>
      </c>
    </row>
    <row r="50" spans="1:14" ht="24" customHeight="1" x14ac:dyDescent="0.2">
      <c r="A50" s="55" t="s">
        <v>236</v>
      </c>
      <c r="B50" s="23"/>
      <c r="C50" s="23"/>
      <c r="D50" s="23"/>
      <c r="E50" s="23"/>
      <c r="F50" s="23"/>
      <c r="G50" s="23"/>
      <c r="H50" s="23"/>
      <c r="I50" s="23"/>
      <c r="J50" s="23"/>
      <c r="K50" s="23"/>
      <c r="L50" s="23"/>
      <c r="M50" s="23"/>
      <c r="N50" s="23"/>
    </row>
    <row r="51" spans="1:14" x14ac:dyDescent="0.2">
      <c r="A51" s="55" t="s">
        <v>233</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234</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237</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282</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281</v>
      </c>
      <c r="B55" s="23"/>
      <c r="C55" s="23"/>
      <c r="D55" s="23"/>
      <c r="E55" s="23"/>
      <c r="F55" s="23"/>
      <c r="G55" s="23"/>
      <c r="H55" s="23"/>
      <c r="I55" s="23"/>
      <c r="J55" s="23"/>
      <c r="K55" s="23"/>
      <c r="L55" s="23"/>
      <c r="M55" s="23"/>
      <c r="N55" s="23"/>
    </row>
    <row r="56" spans="1:14" s="53" customFormat="1" ht="15" x14ac:dyDescent="0.2">
      <c r="A56" s="55" t="s">
        <v>238</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234</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239</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240</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3" customFormat="1" x14ac:dyDescent="0.2">
      <c r="A61" s="196" t="s">
        <v>102</v>
      </c>
      <c r="B61" s="189" t="str">
        <f>'1A-Bilant'!B5</f>
        <v>N-2</v>
      </c>
      <c r="C61" s="189" t="str">
        <f>'1A-Bilant'!C5</f>
        <v>N-1</v>
      </c>
      <c r="D61" s="189" t="str">
        <f>'1A-Bilant'!D5</f>
        <v>N</v>
      </c>
      <c r="E61" s="189">
        <f>'1A-Bilant'!E5</f>
        <v>1</v>
      </c>
      <c r="F61" s="189">
        <f>'1A-Bilant'!F5</f>
        <v>2</v>
      </c>
      <c r="G61" s="189">
        <f>'1A-Bilant'!G5</f>
        <v>3</v>
      </c>
      <c r="H61" s="189">
        <f>'1A-Bilant'!H5</f>
        <v>4</v>
      </c>
      <c r="I61" s="189">
        <f>'1A-Bilant'!I5</f>
        <v>5</v>
      </c>
      <c r="J61" s="189">
        <f>'1A-Bilant'!J5</f>
        <v>6</v>
      </c>
      <c r="K61" s="189">
        <f>'1A-Bilant'!K5</f>
        <v>7</v>
      </c>
      <c r="L61" s="189">
        <f>'1A-Bilant'!L5</f>
        <v>8</v>
      </c>
      <c r="M61" s="189">
        <f>'1A-Bilant'!M5</f>
        <v>9</v>
      </c>
      <c r="N61" s="189">
        <f>'1A-Bilant'!N5</f>
        <v>10</v>
      </c>
    </row>
    <row r="62" spans="1:14" ht="25.5" x14ac:dyDescent="0.2">
      <c r="A62" s="55" t="s">
        <v>241</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242</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243</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244</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245</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246</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51">
        <f>'1A-Bilant'!E5</f>
        <v>1</v>
      </c>
      <c r="F68" s="251">
        <f>'1A-Bilant'!F5</f>
        <v>2</v>
      </c>
      <c r="G68" s="251">
        <f>'1A-Bilant'!G5</f>
        <v>3</v>
      </c>
      <c r="H68" s="251">
        <f>'1A-Bilant'!H5</f>
        <v>4</v>
      </c>
      <c r="I68" s="251">
        <f>'1A-Bilant'!I5</f>
        <v>5</v>
      </c>
      <c r="J68" s="251">
        <f>'1A-Bilant'!J5</f>
        <v>6</v>
      </c>
      <c r="K68" s="251">
        <f>'1A-Bilant'!K5</f>
        <v>7</v>
      </c>
      <c r="L68" s="251">
        <f>'1A-Bilant'!L5</f>
        <v>8</v>
      </c>
      <c r="M68" s="251">
        <f>'1A-Bilant'!M5</f>
        <v>9</v>
      </c>
      <c r="N68" s="251">
        <f>'1A-Bilant'!N5</f>
        <v>10</v>
      </c>
    </row>
    <row r="69" spans="1:14" ht="25.5" x14ac:dyDescent="0.2">
      <c r="A69" s="55" t="s">
        <v>247</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248</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249</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250</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251</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252</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3" customFormat="1" x14ac:dyDescent="0.2">
      <c r="A84" s="187" t="s">
        <v>105</v>
      </c>
      <c r="B84" s="189" t="str">
        <f>'1A-Bilant'!B5</f>
        <v>N-2</v>
      </c>
      <c r="C84" s="189" t="str">
        <f>'1A-Bilant'!C5</f>
        <v>N-1</v>
      </c>
      <c r="D84" s="189" t="str">
        <f>'1A-Bilant'!D5</f>
        <v>N</v>
      </c>
      <c r="E84" s="189">
        <f>'1A-Bilant'!E5</f>
        <v>1</v>
      </c>
      <c r="F84" s="189">
        <f>'1A-Bilant'!F5</f>
        <v>2</v>
      </c>
      <c r="G84" s="189">
        <f>'1A-Bilant'!G5</f>
        <v>3</v>
      </c>
      <c r="H84" s="189">
        <f>'1A-Bilant'!H5</f>
        <v>4</v>
      </c>
      <c r="I84" s="189">
        <f>'1A-Bilant'!I5</f>
        <v>5</v>
      </c>
      <c r="J84" s="189">
        <f>'1A-Bilant'!J5</f>
        <v>6</v>
      </c>
      <c r="K84" s="189">
        <f>'1A-Bilant'!K5</f>
        <v>7</v>
      </c>
      <c r="L84" s="189">
        <f>'1A-Bilant'!L5</f>
        <v>8</v>
      </c>
      <c r="M84" s="189">
        <f>'1A-Bilant'!M5</f>
        <v>9</v>
      </c>
      <c r="N84" s="189">
        <f>'1A-Bilant'!N5</f>
        <v>10</v>
      </c>
    </row>
    <row r="85" spans="1:14" ht="25.5" x14ac:dyDescent="0.2">
      <c r="A85" s="179" t="s">
        <v>253</v>
      </c>
      <c r="B85" s="180" t="str">
        <f>IF(ISERROR('1C-Analiza_fin_extinsa'!B5/'1C-Analiza_fin_extinsa'!B11),"",'1C-Analiza_fin_extinsa'!B5/'1C-Analiza_fin_extinsa'!B11)</f>
        <v/>
      </c>
      <c r="C85" s="180" t="str">
        <f>IF(ISERROR('1C-Analiza_fin_extinsa'!C5/'1C-Analiza_fin_extinsa'!C11),"",'1C-Analiza_fin_extinsa'!C5/'1C-Analiza_fin_extinsa'!C11)</f>
        <v/>
      </c>
      <c r="D85" s="180" t="str">
        <f>IF(ISERROR('1C-Analiza_fin_extinsa'!D5/'1C-Analiza_fin_extinsa'!D11),"",'1C-Analiza_fin_extinsa'!D5/'1C-Analiza_fin_extinsa'!D11)</f>
        <v/>
      </c>
      <c r="E85" s="180" t="str">
        <f>IF(ISERROR('1C-Analiza_fin_extinsa'!E5/'1C-Analiza_fin_extinsa'!E11),"",'1C-Analiza_fin_extinsa'!E5/'1C-Analiza_fin_extinsa'!E11)</f>
        <v/>
      </c>
      <c r="F85" s="180" t="str">
        <f>IF(ISERROR('1C-Analiza_fin_extinsa'!F5/'1C-Analiza_fin_extinsa'!F11),"",'1C-Analiza_fin_extinsa'!F5/'1C-Analiza_fin_extinsa'!F11)</f>
        <v/>
      </c>
      <c r="G85" s="180" t="str">
        <f>IF(ISERROR('1C-Analiza_fin_extinsa'!G5/'1C-Analiza_fin_extinsa'!G11),"",'1C-Analiza_fin_extinsa'!G5/'1C-Analiza_fin_extinsa'!G11)</f>
        <v/>
      </c>
      <c r="H85" s="180" t="str">
        <f>IF(ISERROR('1C-Analiza_fin_extinsa'!H5/'1C-Analiza_fin_extinsa'!H11),"",'1C-Analiza_fin_extinsa'!H5/'1C-Analiza_fin_extinsa'!H11)</f>
        <v/>
      </c>
      <c r="I85" s="180" t="str">
        <f>IF(ISERROR('1C-Analiza_fin_extinsa'!I5/'1C-Analiza_fin_extinsa'!I11),"",'1C-Analiza_fin_extinsa'!I5/'1C-Analiza_fin_extinsa'!I11)</f>
        <v/>
      </c>
      <c r="J85" s="180" t="str">
        <f>IF(ISERROR('1C-Analiza_fin_extinsa'!J5/'1C-Analiza_fin_extinsa'!J11),"",'1C-Analiza_fin_extinsa'!J5/'1C-Analiza_fin_extinsa'!J11)</f>
        <v/>
      </c>
      <c r="K85" s="180" t="str">
        <f>IF(ISERROR('1C-Analiza_fin_extinsa'!K5/'1C-Analiza_fin_extinsa'!K11),"",'1C-Analiza_fin_extinsa'!K5/'1C-Analiza_fin_extinsa'!K11)</f>
        <v/>
      </c>
      <c r="L85" s="180" t="str">
        <f>IF(ISERROR('1C-Analiza_fin_extinsa'!L5/'1C-Analiza_fin_extinsa'!L11),"",'1C-Analiza_fin_extinsa'!L5/'1C-Analiza_fin_extinsa'!L11)</f>
        <v/>
      </c>
      <c r="M85" s="180" t="str">
        <f>IF(ISERROR('1C-Analiza_fin_extinsa'!M5/'1C-Analiza_fin_extinsa'!M11),"",'1C-Analiza_fin_extinsa'!M5/'1C-Analiza_fin_extinsa'!M11)</f>
        <v/>
      </c>
      <c r="N85" s="180" t="str">
        <f>IF(ISERROR('1C-Analiza_fin_extinsa'!N5/'1C-Analiza_fin_extinsa'!N11),"",'1C-Analiza_fin_extinsa'!N5/'1C-Analiza_fin_extinsa'!N11)</f>
        <v/>
      </c>
    </row>
    <row r="86" spans="1:14" ht="25.5" x14ac:dyDescent="0.2">
      <c r="A86" s="55" t="s">
        <v>254</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255</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197" customFormat="1" x14ac:dyDescent="0.2">
      <c r="A89" s="196" t="s">
        <v>117</v>
      </c>
      <c r="B89" s="189" t="str">
        <f>'1A-Bilant'!B5</f>
        <v>N-2</v>
      </c>
      <c r="C89" s="189" t="str">
        <f>'1A-Bilant'!C5</f>
        <v>N-1</v>
      </c>
      <c r="D89" s="189" t="str">
        <f>'1A-Bilant'!D5</f>
        <v>N</v>
      </c>
      <c r="E89" s="189">
        <f>'1A-Bilant'!E5</f>
        <v>1</v>
      </c>
      <c r="F89" s="189">
        <f>'1A-Bilant'!F5</f>
        <v>2</v>
      </c>
      <c r="G89" s="189">
        <f>'1A-Bilant'!G5</f>
        <v>3</v>
      </c>
      <c r="H89" s="189">
        <f>'1A-Bilant'!H5</f>
        <v>4</v>
      </c>
      <c r="I89" s="189">
        <f>'1A-Bilant'!I5</f>
        <v>5</v>
      </c>
      <c r="J89" s="189">
        <f>'1A-Bilant'!J5</f>
        <v>6</v>
      </c>
      <c r="K89" s="189">
        <f>'1A-Bilant'!K5</f>
        <v>7</v>
      </c>
      <c r="L89" s="189">
        <f>'1A-Bilant'!L5</f>
        <v>8</v>
      </c>
      <c r="M89" s="189">
        <f>'1A-Bilant'!M5</f>
        <v>9</v>
      </c>
      <c r="N89" s="189">
        <f>'1A-Bilant'!N5</f>
        <v>10</v>
      </c>
    </row>
    <row r="90" spans="1:14" s="88" customFormat="1" ht="25.5" x14ac:dyDescent="0.2">
      <c r="A90" s="65" t="s">
        <v>256</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79" t="s">
        <v>257</v>
      </c>
      <c r="B91" s="180" t="str">
        <f>IF(ISERROR('1C-Analiza_fin_extinsa'!B10/('1C-Analiza_fin_extinsa'!B11+'1C-Analiza_fin_extinsa'!B16)),"",'1C-Analiza_fin_extinsa'!B10/('1C-Analiza_fin_extinsa'!B11+'1C-Analiza_fin_extinsa'!B16))</f>
        <v/>
      </c>
      <c r="C91" s="180" t="str">
        <f>IF(ISERROR('1C-Analiza_fin_extinsa'!C10/('1C-Analiza_fin_extinsa'!C11+'1C-Analiza_fin_extinsa'!C16)),"",'1C-Analiza_fin_extinsa'!C10/('1C-Analiza_fin_extinsa'!C11+'1C-Analiza_fin_extinsa'!C16))</f>
        <v/>
      </c>
      <c r="D91" s="180" t="str">
        <f>IF(ISERROR('1C-Analiza_fin_extinsa'!D10/('1C-Analiza_fin_extinsa'!D11+'1C-Analiza_fin_extinsa'!D16)),"",'1C-Analiza_fin_extinsa'!D10/('1C-Analiza_fin_extinsa'!D11+'1C-Analiza_fin_extinsa'!D16))</f>
        <v/>
      </c>
      <c r="E91" s="180" t="str">
        <f>IF(ISERROR('1C-Analiza_fin_extinsa'!E10/('1C-Analiza_fin_extinsa'!E11+'1C-Analiza_fin_extinsa'!E16)),"",'1C-Analiza_fin_extinsa'!E10/('1C-Analiza_fin_extinsa'!E11+'1C-Analiza_fin_extinsa'!E16))</f>
        <v/>
      </c>
      <c r="F91" s="180" t="str">
        <f>IF(ISERROR('1C-Analiza_fin_extinsa'!F10/('1C-Analiza_fin_extinsa'!F11+'1C-Analiza_fin_extinsa'!F16)),"",'1C-Analiza_fin_extinsa'!F10/('1C-Analiza_fin_extinsa'!F11+'1C-Analiza_fin_extinsa'!F16))</f>
        <v/>
      </c>
      <c r="G91" s="180" t="str">
        <f>IF(ISERROR('1C-Analiza_fin_extinsa'!G10/('1C-Analiza_fin_extinsa'!G11+'1C-Analiza_fin_extinsa'!G16)),"",'1C-Analiza_fin_extinsa'!G10/('1C-Analiza_fin_extinsa'!G11+'1C-Analiza_fin_extinsa'!G16))</f>
        <v/>
      </c>
      <c r="H91" s="180" t="str">
        <f>IF(ISERROR('1C-Analiza_fin_extinsa'!H10/('1C-Analiza_fin_extinsa'!H11+'1C-Analiza_fin_extinsa'!H16)),"",'1C-Analiza_fin_extinsa'!H10/('1C-Analiza_fin_extinsa'!H11+'1C-Analiza_fin_extinsa'!H16))</f>
        <v/>
      </c>
      <c r="I91" s="180" t="str">
        <f>IF(ISERROR('1C-Analiza_fin_extinsa'!I10/('1C-Analiza_fin_extinsa'!I11+'1C-Analiza_fin_extinsa'!I16)),"",'1C-Analiza_fin_extinsa'!I10/('1C-Analiza_fin_extinsa'!I11+'1C-Analiza_fin_extinsa'!I16))</f>
        <v/>
      </c>
      <c r="J91" s="180" t="str">
        <f>IF(ISERROR('1C-Analiza_fin_extinsa'!J10/('1C-Analiza_fin_extinsa'!J11+'1C-Analiza_fin_extinsa'!J16)),"",'1C-Analiza_fin_extinsa'!J10/('1C-Analiza_fin_extinsa'!J11+'1C-Analiza_fin_extinsa'!J16))</f>
        <v/>
      </c>
      <c r="K91" s="180" t="str">
        <f>IF(ISERROR('1C-Analiza_fin_extinsa'!K10/('1C-Analiza_fin_extinsa'!K11+'1C-Analiza_fin_extinsa'!K16)),"",'1C-Analiza_fin_extinsa'!K10/('1C-Analiza_fin_extinsa'!K11+'1C-Analiza_fin_extinsa'!K16))</f>
        <v/>
      </c>
      <c r="L91" s="180" t="str">
        <f>IF(ISERROR('1C-Analiza_fin_extinsa'!L10/('1C-Analiza_fin_extinsa'!L11+'1C-Analiza_fin_extinsa'!L16)),"",'1C-Analiza_fin_extinsa'!L10/('1C-Analiza_fin_extinsa'!L11+'1C-Analiza_fin_extinsa'!L16))</f>
        <v/>
      </c>
      <c r="M91" s="180" t="str">
        <f>IF(ISERROR('1C-Analiza_fin_extinsa'!M10/('1C-Analiza_fin_extinsa'!M11+'1C-Analiza_fin_extinsa'!M16)),"",'1C-Analiza_fin_extinsa'!M10/('1C-Analiza_fin_extinsa'!M11+'1C-Analiza_fin_extinsa'!M16))</f>
        <v/>
      </c>
      <c r="N91" s="180" t="str">
        <f>IF(ISERROR('1C-Analiza_fin_extinsa'!N10/('1C-Analiza_fin_extinsa'!N11+'1C-Analiza_fin_extinsa'!N16)),"",'1C-Analiza_fin_extinsa'!N10/('1C-Analiza_fin_extinsa'!N11+'1C-Analiza_fin_extinsa'!N16))</f>
        <v/>
      </c>
    </row>
    <row r="92" spans="1:14" s="88" customFormat="1" ht="38.25" x14ac:dyDescent="0.2">
      <c r="A92" s="65" t="s">
        <v>258</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259</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260</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261</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262</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1" t="s">
        <v>263</v>
      </c>
      <c r="B97" s="182" t="str">
        <f>IF(ISERROR(('1C-Analiza_fin_extinsa'!B11+'1C-Analiza_fin_extinsa'!B16)/'1C-Analiza_fin_extinsa'!B21),"",('1C-Analiza_fin_extinsa'!B11+'1C-Analiza_fin_extinsa'!B16)/'1C-Analiza_fin_extinsa'!B21)</f>
        <v/>
      </c>
      <c r="C97" s="182" t="str">
        <f>IF(ISERROR(('1C-Analiza_fin_extinsa'!C11+'1C-Analiza_fin_extinsa'!C16)/'1C-Analiza_fin_extinsa'!C21),"",('1C-Analiza_fin_extinsa'!C11+'1C-Analiza_fin_extinsa'!C16)/'1C-Analiza_fin_extinsa'!C21)</f>
        <v/>
      </c>
      <c r="D97" s="182" t="str">
        <f>IF(ISERROR(('1C-Analiza_fin_extinsa'!D11+'1C-Analiza_fin_extinsa'!D16)/'1C-Analiza_fin_extinsa'!D21),"",('1C-Analiza_fin_extinsa'!D11+'1C-Analiza_fin_extinsa'!D16)/'1C-Analiza_fin_extinsa'!D21)</f>
        <v/>
      </c>
      <c r="E97" s="182" t="str">
        <f>IF(ISERROR(('1C-Analiza_fin_extinsa'!E11+'1C-Analiza_fin_extinsa'!E16)/'1C-Analiza_fin_extinsa'!E21),"",('1C-Analiza_fin_extinsa'!E11+'1C-Analiza_fin_extinsa'!E16)/'1C-Analiza_fin_extinsa'!E21)</f>
        <v/>
      </c>
      <c r="F97" s="182" t="str">
        <f>IF(ISERROR(('1C-Analiza_fin_extinsa'!F11+'1C-Analiza_fin_extinsa'!F16)/'1C-Analiza_fin_extinsa'!F21),"",('1C-Analiza_fin_extinsa'!F11+'1C-Analiza_fin_extinsa'!F16)/'1C-Analiza_fin_extinsa'!F21)</f>
        <v/>
      </c>
      <c r="G97" s="182" t="str">
        <f>IF(ISERROR(('1C-Analiza_fin_extinsa'!G11+'1C-Analiza_fin_extinsa'!G16)/'1C-Analiza_fin_extinsa'!G21),"",('1C-Analiza_fin_extinsa'!G11+'1C-Analiza_fin_extinsa'!G16)/'1C-Analiza_fin_extinsa'!G21)</f>
        <v/>
      </c>
      <c r="H97" s="182" t="str">
        <f>IF(ISERROR(('1C-Analiza_fin_extinsa'!H11+'1C-Analiza_fin_extinsa'!H16)/'1C-Analiza_fin_extinsa'!H21),"",('1C-Analiza_fin_extinsa'!H11+'1C-Analiza_fin_extinsa'!H16)/'1C-Analiza_fin_extinsa'!H21)</f>
        <v/>
      </c>
      <c r="I97" s="182" t="str">
        <f>IF(ISERROR(('1C-Analiza_fin_extinsa'!I11+'1C-Analiza_fin_extinsa'!I16)/'1C-Analiza_fin_extinsa'!I21),"",('1C-Analiza_fin_extinsa'!I11+'1C-Analiza_fin_extinsa'!I16)/'1C-Analiza_fin_extinsa'!I21)</f>
        <v/>
      </c>
      <c r="J97" s="182" t="str">
        <f>IF(ISERROR(('1C-Analiza_fin_extinsa'!J11+'1C-Analiza_fin_extinsa'!J16)/'1C-Analiza_fin_extinsa'!J21),"",('1C-Analiza_fin_extinsa'!J11+'1C-Analiza_fin_extinsa'!J16)/'1C-Analiza_fin_extinsa'!J21)</f>
        <v/>
      </c>
      <c r="K97" s="182" t="str">
        <f>IF(ISERROR(('1C-Analiza_fin_extinsa'!K11+'1C-Analiza_fin_extinsa'!K16)/'1C-Analiza_fin_extinsa'!K21),"",('1C-Analiza_fin_extinsa'!K11+'1C-Analiza_fin_extinsa'!K16)/'1C-Analiza_fin_extinsa'!K21)</f>
        <v/>
      </c>
      <c r="L97" s="182" t="str">
        <f>IF(ISERROR(('1C-Analiza_fin_extinsa'!L11+'1C-Analiza_fin_extinsa'!L16)/'1C-Analiza_fin_extinsa'!L21),"",('1C-Analiza_fin_extinsa'!L11+'1C-Analiza_fin_extinsa'!L16)/'1C-Analiza_fin_extinsa'!L21)</f>
        <v/>
      </c>
      <c r="M97" s="182" t="str">
        <f>IF(ISERROR(('1C-Analiza_fin_extinsa'!M11+'1C-Analiza_fin_extinsa'!M16)/'1C-Analiza_fin_extinsa'!M21),"",('1C-Analiza_fin_extinsa'!M11+'1C-Analiza_fin_extinsa'!M16)/'1C-Analiza_fin_extinsa'!M21)</f>
        <v/>
      </c>
      <c r="N97" s="182"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sheet="1" objects="1" scenarios="1" formatColumns="0"/>
  <mergeCells count="4">
    <mergeCell ref="A1:D1"/>
    <mergeCell ref="A2:D2"/>
    <mergeCell ref="A3:D3"/>
    <mergeCell ref="E2:N2"/>
  </mergeCells>
  <conditionalFormatting sqref="B43:N44">
    <cfRule type="cellIs" dxfId="5"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topLeftCell="A7" zoomScaleNormal="100" workbookViewId="0">
      <selection activeCell="F19" sqref="F19"/>
    </sheetView>
  </sheetViews>
  <sheetFormatPr defaultColWidth="12" defaultRowHeight="12.75" x14ac:dyDescent="0.2"/>
  <cols>
    <col min="1" max="1" width="4.85546875" style="224" customWidth="1"/>
    <col min="2" max="5" width="12" style="224"/>
    <col min="6" max="6" width="46.140625" style="224" customWidth="1"/>
    <col min="7" max="16384" width="12" style="224"/>
  </cols>
  <sheetData>
    <row r="1" spans="1:6" ht="15" x14ac:dyDescent="0.2">
      <c r="A1" s="420" t="s">
        <v>294</v>
      </c>
      <c r="B1" s="420"/>
      <c r="C1" s="420"/>
      <c r="D1" s="420"/>
      <c r="E1" s="420"/>
      <c r="F1" s="420"/>
    </row>
    <row r="2" spans="1:6" x14ac:dyDescent="0.2">
      <c r="A2" s="1"/>
      <c r="B2" s="1"/>
      <c r="C2" s="1"/>
      <c r="D2" s="1"/>
      <c r="E2" s="1"/>
      <c r="F2" s="1"/>
    </row>
    <row r="3" spans="1:6" x14ac:dyDescent="0.2">
      <c r="A3" s="419" t="s">
        <v>178</v>
      </c>
      <c r="B3" s="419"/>
      <c r="C3" s="419"/>
      <c r="D3" s="419"/>
      <c r="E3" s="419"/>
      <c r="F3" s="419"/>
    </row>
    <row r="4" spans="1:6" ht="42" customHeight="1" x14ac:dyDescent="0.2">
      <c r="A4" s="419" t="s">
        <v>319</v>
      </c>
      <c r="B4" s="419"/>
      <c r="C4" s="419"/>
      <c r="D4" s="419"/>
      <c r="E4" s="419"/>
      <c r="F4" s="419"/>
    </row>
    <row r="5" spans="1:6" x14ac:dyDescent="0.2">
      <c r="A5" s="222"/>
      <c r="B5" s="222"/>
      <c r="C5" s="222"/>
      <c r="D5" s="222"/>
      <c r="E5" s="222"/>
      <c r="F5" s="222"/>
    </row>
    <row r="6" spans="1:6" x14ac:dyDescent="0.2">
      <c r="A6" s="431" t="s">
        <v>180</v>
      </c>
      <c r="B6" s="431"/>
      <c r="C6" s="431"/>
      <c r="D6" s="431"/>
      <c r="E6" s="431"/>
      <c r="F6" s="431"/>
    </row>
    <row r="8" spans="1:6" ht="54" customHeight="1" x14ac:dyDescent="0.2">
      <c r="A8" s="225" t="s">
        <v>164</v>
      </c>
      <c r="B8" s="418" t="s">
        <v>363</v>
      </c>
      <c r="C8" s="418"/>
      <c r="D8" s="418"/>
      <c r="E8" s="418"/>
      <c r="F8" s="428"/>
    </row>
    <row r="9" spans="1:6" x14ac:dyDescent="0.2">
      <c r="A9" s="226"/>
      <c r="B9" s="429" t="s">
        <v>177</v>
      </c>
      <c r="C9" s="429"/>
      <c r="D9" s="429"/>
      <c r="E9" s="429"/>
      <c r="F9" s="430"/>
    </row>
    <row r="10" spans="1:6" x14ac:dyDescent="0.2">
      <c r="A10" s="226"/>
      <c r="B10" s="421" t="s">
        <v>169</v>
      </c>
      <c r="C10" s="421"/>
      <c r="D10" s="421"/>
      <c r="E10" s="421"/>
      <c r="F10" s="227">
        <f>'1A-Bilant'!D92</f>
        <v>0</v>
      </c>
    </row>
    <row r="11" spans="1:6" x14ac:dyDescent="0.2">
      <c r="A11" s="226"/>
      <c r="B11" s="421" t="s">
        <v>170</v>
      </c>
      <c r="C11" s="421"/>
      <c r="D11" s="421"/>
      <c r="E11" s="421"/>
      <c r="F11" s="227">
        <f>'1A-Bilant'!D95</f>
        <v>0</v>
      </c>
    </row>
    <row r="12" spans="1:6" x14ac:dyDescent="0.2">
      <c r="A12" s="226"/>
      <c r="B12" s="422" t="s">
        <v>171</v>
      </c>
      <c r="C12" s="422"/>
      <c r="D12" s="422"/>
      <c r="E12" s="422"/>
      <c r="F12" s="228">
        <f>F10+F11</f>
        <v>0</v>
      </c>
    </row>
    <row r="13" spans="1:6" ht="27" customHeight="1" x14ac:dyDescent="0.2">
      <c r="A13" s="226"/>
      <c r="B13" s="422" t="s">
        <v>172</v>
      </c>
      <c r="C13" s="422"/>
      <c r="D13" s="422"/>
      <c r="E13" s="422"/>
      <c r="F13" s="423"/>
    </row>
    <row r="14" spans="1:6" ht="27.75" customHeight="1" x14ac:dyDescent="0.2">
      <c r="A14" s="226"/>
      <c r="B14" s="433" t="s">
        <v>364</v>
      </c>
      <c r="C14" s="433"/>
      <c r="D14" s="433"/>
      <c r="E14" s="433"/>
      <c r="F14" s="434"/>
    </row>
    <row r="15" spans="1:6" x14ac:dyDescent="0.2">
      <c r="A15" s="226"/>
      <c r="B15" s="421" t="s">
        <v>173</v>
      </c>
      <c r="C15" s="421"/>
      <c r="D15" s="421"/>
      <c r="E15" s="421"/>
      <c r="F15" s="227">
        <f>'1A-Bilant'!D79</f>
        <v>0</v>
      </c>
    </row>
    <row r="16" spans="1:6" x14ac:dyDescent="0.2">
      <c r="A16" s="226"/>
      <c r="B16" s="421" t="s">
        <v>174</v>
      </c>
      <c r="C16" s="421"/>
      <c r="D16" s="421"/>
      <c r="E16" s="421"/>
      <c r="F16" s="227">
        <f>'1A-Bilant'!D84</f>
        <v>0</v>
      </c>
    </row>
    <row r="17" spans="1:6" x14ac:dyDescent="0.2">
      <c r="A17" s="226"/>
      <c r="B17" s="421" t="s">
        <v>175</v>
      </c>
      <c r="C17" s="421"/>
      <c r="D17" s="421"/>
      <c r="E17" s="421"/>
      <c r="F17" s="227">
        <f>'1A-Bilant'!D85</f>
        <v>0</v>
      </c>
    </row>
    <row r="18" spans="1:6" x14ac:dyDescent="0.2">
      <c r="A18" s="226"/>
      <c r="B18" s="421" t="s">
        <v>176</v>
      </c>
      <c r="C18" s="421"/>
      <c r="D18" s="421"/>
      <c r="E18" s="421"/>
      <c r="F18" s="227">
        <f>'1A-Bilant'!D88</f>
        <v>0</v>
      </c>
    </row>
    <row r="19" spans="1:6" ht="12.75" customHeight="1" x14ac:dyDescent="0.2">
      <c r="A19" s="226"/>
      <c r="B19" s="432" t="s">
        <v>383</v>
      </c>
      <c r="C19" s="432"/>
      <c r="D19" s="432"/>
      <c r="E19" s="432"/>
      <c r="F19" s="228">
        <f>F12+SUM(F16:F18)</f>
        <v>0</v>
      </c>
    </row>
    <row r="20" spans="1:6" ht="27" customHeight="1" x14ac:dyDescent="0.2">
      <c r="A20" s="226"/>
      <c r="B20" s="424" t="s">
        <v>384</v>
      </c>
      <c r="C20" s="424"/>
      <c r="D20" s="424"/>
      <c r="E20" s="424"/>
      <c r="F20" s="425"/>
    </row>
    <row r="21" spans="1:6" x14ac:dyDescent="0.2">
      <c r="A21" s="226"/>
      <c r="B21" s="223" t="s">
        <v>179</v>
      </c>
      <c r="C21" s="426" t="str">
        <f>CONCATENATE("Solicitantul ",IF(F12&gt;=0,"nu ",IF(F19&gt;=0,"nu ", IF(ABS(F19)&gt;F15/2,"","nu "))),"se încadrează în categoria întreprinderilor în dificultate")</f>
        <v>Solicitantul nu se încadrează în categoria întreprinderilor în dificultate</v>
      </c>
      <c r="D21" s="426"/>
      <c r="E21" s="426"/>
      <c r="F21" s="427"/>
    </row>
    <row r="22" spans="1:6" x14ac:dyDescent="0.2">
      <c r="A22" s="226"/>
      <c r="B22" s="229"/>
      <c r="C22" s="229"/>
      <c r="D22" s="229"/>
      <c r="E22" s="229"/>
      <c r="F22" s="230"/>
    </row>
    <row r="23" spans="1:6" ht="25.5" customHeight="1" x14ac:dyDescent="0.2">
      <c r="A23" s="231" t="s">
        <v>165</v>
      </c>
      <c r="B23" s="418" t="s">
        <v>168</v>
      </c>
      <c r="C23" s="418"/>
      <c r="D23" s="418"/>
      <c r="E23" s="418"/>
      <c r="F23" s="418"/>
    </row>
    <row r="24" spans="1:6" ht="26.25" customHeight="1" x14ac:dyDescent="0.2">
      <c r="A24" s="231" t="s">
        <v>166</v>
      </c>
      <c r="B24" s="418" t="s">
        <v>167</v>
      </c>
      <c r="C24" s="418"/>
      <c r="D24" s="418"/>
      <c r="E24" s="418"/>
      <c r="F24" s="418"/>
    </row>
    <row r="27" spans="1:6" ht="44.25" customHeight="1" x14ac:dyDescent="0.2">
      <c r="A27" s="419" t="s">
        <v>320</v>
      </c>
      <c r="B27" s="419"/>
      <c r="C27" s="419"/>
      <c r="D27" s="419"/>
      <c r="E27" s="419"/>
      <c r="F27" s="419"/>
    </row>
  </sheetData>
  <sheetProtection sheet="1" objects="1" scenarios="1" formatColumn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211"/>
  <sheetViews>
    <sheetView topLeftCell="A190" workbookViewId="0">
      <selection activeCell="B195" sqref="B195:C195"/>
    </sheetView>
  </sheetViews>
  <sheetFormatPr defaultColWidth="9.140625" defaultRowHeight="12.75" x14ac:dyDescent="0.2"/>
  <cols>
    <col min="1" max="1" width="59.140625" style="19" customWidth="1"/>
    <col min="2" max="2" width="15.28515625" style="20" customWidth="1"/>
    <col min="3" max="3" width="17.85546875" style="20" customWidth="1"/>
    <col min="4" max="4" width="12.85546875" style="20" customWidth="1"/>
    <col min="5" max="16384" width="9.140625" style="7"/>
  </cols>
  <sheetData>
    <row r="1" spans="1:4" s="3" customFormat="1" ht="15" x14ac:dyDescent="0.2">
      <c r="A1" s="263" t="s">
        <v>273</v>
      </c>
      <c r="B1" s="2"/>
      <c r="C1" s="2"/>
      <c r="D1" s="2"/>
    </row>
    <row r="2" spans="1:4" s="3" customFormat="1" x14ac:dyDescent="0.2">
      <c r="A2" s="4"/>
      <c r="B2" s="2"/>
      <c r="C2" s="2"/>
      <c r="D2" s="2"/>
    </row>
    <row r="3" spans="1:4" s="3" customFormat="1" ht="43.5" customHeight="1" x14ac:dyDescent="0.2">
      <c r="A3" s="436" t="s">
        <v>422</v>
      </c>
      <c r="B3" s="436"/>
      <c r="C3" s="436"/>
      <c r="D3" s="436"/>
    </row>
    <row r="4" spans="1:4" s="3" customFormat="1" x14ac:dyDescent="0.2">
      <c r="A4" s="266"/>
      <c r="B4" s="266"/>
      <c r="C4" s="266"/>
      <c r="D4" s="266"/>
    </row>
    <row r="5" spans="1:4" x14ac:dyDescent="0.2">
      <c r="A5" s="5"/>
      <c r="B5" s="186" t="s">
        <v>380</v>
      </c>
      <c r="C5" s="186" t="s">
        <v>381</v>
      </c>
      <c r="D5" s="186" t="s">
        <v>382</v>
      </c>
    </row>
    <row r="6" spans="1:4" s="8" customFormat="1" x14ac:dyDescent="0.2">
      <c r="A6" s="5" t="s">
        <v>11</v>
      </c>
      <c r="B6" s="22"/>
      <c r="C6" s="22"/>
      <c r="D6" s="22"/>
    </row>
    <row r="7" spans="1:4" x14ac:dyDescent="0.2">
      <c r="A7" s="9" t="s">
        <v>12</v>
      </c>
      <c r="B7" s="10">
        <v>0</v>
      </c>
      <c r="C7" s="10">
        <v>0</v>
      </c>
      <c r="D7" s="10">
        <v>0</v>
      </c>
    </row>
    <row r="8" spans="1:4" x14ac:dyDescent="0.2">
      <c r="A8" s="56" t="s">
        <v>13</v>
      </c>
      <c r="B8" s="56"/>
      <c r="C8" s="56"/>
      <c r="D8" s="56"/>
    </row>
    <row r="9" spans="1:4" x14ac:dyDescent="0.2">
      <c r="A9" s="9" t="s">
        <v>423</v>
      </c>
      <c r="B9" s="10">
        <v>0</v>
      </c>
      <c r="C9" s="10">
        <v>0</v>
      </c>
      <c r="D9" s="10">
        <v>0</v>
      </c>
    </row>
    <row r="10" spans="1:4" x14ac:dyDescent="0.2">
      <c r="A10" s="9" t="s">
        <v>424</v>
      </c>
      <c r="B10" s="10">
        <v>0</v>
      </c>
      <c r="C10" s="10">
        <v>0</v>
      </c>
      <c r="D10" s="10">
        <v>0</v>
      </c>
    </row>
    <row r="11" spans="1:4" x14ac:dyDescent="0.2">
      <c r="A11" s="9" t="s">
        <v>425</v>
      </c>
      <c r="B11" s="10">
        <v>0</v>
      </c>
      <c r="C11" s="10">
        <v>0</v>
      </c>
      <c r="D11" s="10">
        <v>0</v>
      </c>
    </row>
    <row r="12" spans="1:4" x14ac:dyDescent="0.2">
      <c r="A12" s="9" t="s">
        <v>426</v>
      </c>
      <c r="B12" s="10">
        <v>0</v>
      </c>
      <c r="C12" s="10">
        <v>0</v>
      </c>
      <c r="D12" s="10">
        <v>0</v>
      </c>
    </row>
    <row r="13" spans="1:4" x14ac:dyDescent="0.2">
      <c r="A13" s="9" t="s">
        <v>427</v>
      </c>
      <c r="B13" s="10">
        <v>0</v>
      </c>
      <c r="C13" s="10">
        <v>0</v>
      </c>
      <c r="D13" s="10">
        <v>0</v>
      </c>
    </row>
    <row r="14" spans="1:4" x14ac:dyDescent="0.2">
      <c r="A14" s="9" t="s">
        <v>428</v>
      </c>
      <c r="B14" s="10">
        <v>0</v>
      </c>
      <c r="C14" s="10">
        <v>0</v>
      </c>
      <c r="D14" s="10">
        <v>0</v>
      </c>
    </row>
    <row r="15" spans="1:4" x14ac:dyDescent="0.2">
      <c r="A15" s="9" t="s">
        <v>429</v>
      </c>
      <c r="B15" s="10">
        <v>0</v>
      </c>
      <c r="C15" s="10">
        <v>0</v>
      </c>
      <c r="D15" s="10">
        <v>0</v>
      </c>
    </row>
    <row r="16" spans="1:4" x14ac:dyDescent="0.2">
      <c r="A16" s="9" t="s">
        <v>41</v>
      </c>
      <c r="B16" s="11">
        <f>SUM(B9:B15)</f>
        <v>0</v>
      </c>
      <c r="C16" s="11">
        <f t="shared" ref="C16:D16" si="0">SUM(C9:C15)</f>
        <v>0</v>
      </c>
      <c r="D16" s="11">
        <f t="shared" si="0"/>
        <v>0</v>
      </c>
    </row>
    <row r="17" spans="1:4" x14ac:dyDescent="0.2">
      <c r="A17" s="9" t="s">
        <v>14</v>
      </c>
      <c r="B17" s="10">
        <v>0</v>
      </c>
      <c r="C17" s="10">
        <v>0</v>
      </c>
      <c r="D17" s="10">
        <v>0</v>
      </c>
    </row>
    <row r="18" spans="1:4" x14ac:dyDescent="0.2">
      <c r="A18" s="12" t="s">
        <v>36</v>
      </c>
      <c r="B18" s="13">
        <f>SUM(B7+B16+B17)</f>
        <v>0</v>
      </c>
      <c r="C18" s="13">
        <f>SUM(C7+C16+C17)</f>
        <v>0</v>
      </c>
      <c r="D18" s="13">
        <f t="shared" ref="D18" si="1">SUM(D7+D16+D17)</f>
        <v>0</v>
      </c>
    </row>
    <row r="19" spans="1:4" s="8" customFormat="1" x14ac:dyDescent="0.2">
      <c r="A19" s="12" t="s">
        <v>15</v>
      </c>
      <c r="B19" s="93"/>
      <c r="C19" s="93"/>
      <c r="D19" s="93"/>
    </row>
    <row r="20" spans="1:4" x14ac:dyDescent="0.2">
      <c r="A20" s="9" t="s">
        <v>0</v>
      </c>
      <c r="B20" s="56"/>
      <c r="C20" s="56"/>
      <c r="D20" s="56"/>
    </row>
    <row r="21" spans="1:4" x14ac:dyDescent="0.2">
      <c r="A21" s="9" t="s">
        <v>1</v>
      </c>
      <c r="B21" s="10">
        <v>0</v>
      </c>
      <c r="C21" s="10">
        <v>0</v>
      </c>
      <c r="D21" s="10">
        <v>0</v>
      </c>
    </row>
    <row r="22" spans="1:4" x14ac:dyDescent="0.2">
      <c r="A22" s="9" t="s">
        <v>2</v>
      </c>
      <c r="B22" s="10">
        <v>0</v>
      </c>
      <c r="C22" s="10">
        <v>0</v>
      </c>
      <c r="D22" s="10">
        <v>0</v>
      </c>
    </row>
    <row r="23" spans="1:4" x14ac:dyDescent="0.2">
      <c r="A23" s="9" t="s">
        <v>3</v>
      </c>
      <c r="B23" s="10">
        <v>0</v>
      </c>
      <c r="C23" s="10">
        <v>0</v>
      </c>
      <c r="D23" s="10">
        <v>0</v>
      </c>
    </row>
    <row r="24" spans="1:4" x14ac:dyDescent="0.2">
      <c r="A24" s="9" t="s">
        <v>4</v>
      </c>
      <c r="B24" s="10">
        <v>0</v>
      </c>
      <c r="C24" s="10">
        <v>0</v>
      </c>
      <c r="D24" s="10">
        <v>0</v>
      </c>
    </row>
    <row r="25" spans="1:4" s="8" customFormat="1" x14ac:dyDescent="0.2">
      <c r="A25" s="9" t="s">
        <v>38</v>
      </c>
      <c r="B25" s="11">
        <f>SUM(B21:B24)</f>
        <v>0</v>
      </c>
      <c r="C25" s="11">
        <f t="shared" ref="C25:D25" si="2">SUM(C21:C24)</f>
        <v>0</v>
      </c>
      <c r="D25" s="11">
        <f t="shared" si="2"/>
        <v>0</v>
      </c>
    </row>
    <row r="26" spans="1:4" x14ac:dyDescent="0.2">
      <c r="A26" s="9" t="s">
        <v>10</v>
      </c>
      <c r="B26" s="10">
        <v>0</v>
      </c>
      <c r="C26" s="10">
        <v>0</v>
      </c>
      <c r="D26" s="10">
        <v>0</v>
      </c>
    </row>
    <row r="27" spans="1:4" x14ac:dyDescent="0.2">
      <c r="A27" s="9" t="s">
        <v>430</v>
      </c>
      <c r="B27" s="10">
        <v>0</v>
      </c>
      <c r="C27" s="10">
        <v>0</v>
      </c>
      <c r="D27" s="10">
        <v>0</v>
      </c>
    </row>
    <row r="28" spans="1:4" x14ac:dyDescent="0.2">
      <c r="A28" s="9" t="s">
        <v>9</v>
      </c>
      <c r="B28" s="10">
        <v>0</v>
      </c>
      <c r="C28" s="10">
        <v>0</v>
      </c>
      <c r="D28" s="10">
        <v>0</v>
      </c>
    </row>
    <row r="29" spans="1:4" s="8" customFormat="1" x14ac:dyDescent="0.2">
      <c r="A29" s="12" t="s">
        <v>37</v>
      </c>
      <c r="B29" s="13">
        <f>SUM(B26:B28)+B25</f>
        <v>0</v>
      </c>
      <c r="C29" s="13">
        <f>SUM(C26:C28)+C25</f>
        <v>0</v>
      </c>
      <c r="D29" s="13">
        <f t="shared" ref="D29" si="3">SUM(D26:D28)+D25</f>
        <v>0</v>
      </c>
    </row>
    <row r="30" spans="1:4" s="8" customFormat="1" x14ac:dyDescent="0.2">
      <c r="A30" s="12" t="s">
        <v>8</v>
      </c>
      <c r="B30" s="123">
        <f>B31+B32</f>
        <v>0</v>
      </c>
      <c r="C30" s="123">
        <f t="shared" ref="C30:D30" si="4">C31+C32</f>
        <v>0</v>
      </c>
      <c r="D30" s="123">
        <f t="shared" si="4"/>
        <v>0</v>
      </c>
    </row>
    <row r="31" spans="1:4" s="8" customFormat="1" x14ac:dyDescent="0.2">
      <c r="A31" s="9" t="s">
        <v>299</v>
      </c>
      <c r="B31" s="10">
        <v>0</v>
      </c>
      <c r="C31" s="10">
        <v>0</v>
      </c>
      <c r="D31" s="10">
        <v>0</v>
      </c>
    </row>
    <row r="32" spans="1:4" s="8" customFormat="1" x14ac:dyDescent="0.2">
      <c r="A32" s="9" t="s">
        <v>300</v>
      </c>
      <c r="B32" s="10">
        <v>0</v>
      </c>
      <c r="C32" s="10">
        <v>0</v>
      </c>
      <c r="D32" s="10">
        <v>0</v>
      </c>
    </row>
    <row r="33" spans="1:4" s="14" customFormat="1" x14ac:dyDescent="0.2">
      <c r="A33" s="93" t="s">
        <v>307</v>
      </c>
      <c r="B33" s="93"/>
      <c r="C33" s="93"/>
      <c r="D33" s="93"/>
    </row>
    <row r="34" spans="1:4" s="15" customFormat="1" ht="25.5" x14ac:dyDescent="0.2">
      <c r="A34" s="9" t="s">
        <v>20</v>
      </c>
      <c r="B34" s="10">
        <v>0</v>
      </c>
      <c r="C34" s="10">
        <v>0</v>
      </c>
      <c r="D34" s="10">
        <v>0</v>
      </c>
    </row>
    <row r="35" spans="1:4" s="15" customFormat="1" x14ac:dyDescent="0.2">
      <c r="A35" s="9" t="s">
        <v>21</v>
      </c>
      <c r="B35" s="10">
        <v>0</v>
      </c>
      <c r="C35" s="10">
        <v>0</v>
      </c>
      <c r="D35" s="10">
        <v>0</v>
      </c>
    </row>
    <row r="36" spans="1:4" s="15" customFormat="1" x14ac:dyDescent="0.2">
      <c r="A36" s="9" t="s">
        <v>22</v>
      </c>
      <c r="B36" s="10">
        <v>0</v>
      </c>
      <c r="C36" s="10">
        <v>0</v>
      </c>
      <c r="D36" s="10">
        <v>0</v>
      </c>
    </row>
    <row r="37" spans="1:4" s="15" customFormat="1" x14ac:dyDescent="0.2">
      <c r="A37" s="9" t="s">
        <v>23</v>
      </c>
      <c r="B37" s="10">
        <v>0</v>
      </c>
      <c r="C37" s="10">
        <v>0</v>
      </c>
      <c r="D37" s="10">
        <v>0</v>
      </c>
    </row>
    <row r="38" spans="1:4" s="15" customFormat="1" x14ac:dyDescent="0.2">
      <c r="A38" s="9" t="s">
        <v>24</v>
      </c>
      <c r="B38" s="10">
        <v>0</v>
      </c>
      <c r="C38" s="10">
        <v>0</v>
      </c>
      <c r="D38" s="10">
        <v>0</v>
      </c>
    </row>
    <row r="39" spans="1:4" s="15" customFormat="1" x14ac:dyDescent="0.2">
      <c r="A39" s="9" t="s">
        <v>25</v>
      </c>
      <c r="B39" s="10">
        <v>0</v>
      </c>
      <c r="C39" s="10">
        <v>0</v>
      </c>
      <c r="D39" s="10">
        <v>0</v>
      </c>
    </row>
    <row r="40" spans="1:4" s="15" customFormat="1" ht="25.5" x14ac:dyDescent="0.2">
      <c r="A40" s="9" t="s">
        <v>26</v>
      </c>
      <c r="B40" s="10">
        <v>0</v>
      </c>
      <c r="C40" s="10">
        <v>0</v>
      </c>
      <c r="D40" s="10">
        <v>0</v>
      </c>
    </row>
    <row r="41" spans="1:4" s="15" customFormat="1" ht="25.5" x14ac:dyDescent="0.2">
      <c r="A41" s="9" t="s">
        <v>27</v>
      </c>
      <c r="B41" s="10">
        <v>0</v>
      </c>
      <c r="C41" s="10">
        <v>0</v>
      </c>
      <c r="D41" s="10">
        <v>0</v>
      </c>
    </row>
    <row r="42" spans="1:4" s="15" customFormat="1" x14ac:dyDescent="0.2">
      <c r="A42" s="12" t="s">
        <v>315</v>
      </c>
      <c r="B42" s="13">
        <f>SUM(B34:B41)</f>
        <v>0</v>
      </c>
      <c r="C42" s="13">
        <f>SUM(C34:C41)</f>
        <v>0</v>
      </c>
      <c r="D42" s="13">
        <f>SUM(D34:D41)</f>
        <v>0</v>
      </c>
    </row>
    <row r="43" spans="1:4" s="8" customFormat="1" x14ac:dyDescent="0.2">
      <c r="A43" s="12" t="s">
        <v>316</v>
      </c>
      <c r="B43" s="13">
        <f>B29+B31-B42-B58-B61-B64</f>
        <v>0</v>
      </c>
      <c r="C43" s="13">
        <f>C29+C31-C42-C58-C61-C64</f>
        <v>0</v>
      </c>
      <c r="D43" s="13">
        <f t="shared" ref="D43" si="5">D29+D31-D42-D58-D61-D64</f>
        <v>0</v>
      </c>
    </row>
    <row r="44" spans="1:4" s="8" customFormat="1" x14ac:dyDescent="0.2">
      <c r="A44" s="12" t="s">
        <v>16</v>
      </c>
      <c r="B44" s="16">
        <f>B18+B43+B32</f>
        <v>0</v>
      </c>
      <c r="C44" s="16">
        <f t="shared" ref="C44:D44" si="6">C18+C43+C32</f>
        <v>0</v>
      </c>
      <c r="D44" s="16">
        <f t="shared" si="6"/>
        <v>0</v>
      </c>
    </row>
    <row r="45" spans="1:4" x14ac:dyDescent="0.2">
      <c r="A45" s="93" t="s">
        <v>312</v>
      </c>
      <c r="B45" s="93"/>
      <c r="C45" s="93"/>
      <c r="D45" s="93"/>
    </row>
    <row r="46" spans="1:4" s="15" customFormat="1" ht="25.5" x14ac:dyDescent="0.2">
      <c r="A46" s="9" t="s">
        <v>431</v>
      </c>
      <c r="B46" s="10">
        <v>0</v>
      </c>
      <c r="C46" s="10">
        <v>0</v>
      </c>
      <c r="D46" s="10">
        <v>0</v>
      </c>
    </row>
    <row r="47" spans="1:4" s="15" customFormat="1" x14ac:dyDescent="0.2">
      <c r="A47" s="9" t="s">
        <v>21</v>
      </c>
      <c r="B47" s="10">
        <v>0</v>
      </c>
      <c r="C47" s="10">
        <v>0</v>
      </c>
      <c r="D47" s="10">
        <v>0</v>
      </c>
    </row>
    <row r="48" spans="1:4" s="15" customFormat="1" x14ac:dyDescent="0.2">
      <c r="A48" s="9" t="s">
        <v>22</v>
      </c>
      <c r="B48" s="10">
        <v>0</v>
      </c>
      <c r="C48" s="10">
        <v>0</v>
      </c>
      <c r="D48" s="10">
        <v>0</v>
      </c>
    </row>
    <row r="49" spans="1:4" s="15" customFormat="1" x14ac:dyDescent="0.2">
      <c r="A49" s="9" t="s">
        <v>23</v>
      </c>
      <c r="B49" s="10">
        <v>0</v>
      </c>
      <c r="C49" s="10">
        <v>0</v>
      </c>
      <c r="D49" s="10">
        <v>0</v>
      </c>
    </row>
    <row r="50" spans="1:4" s="15" customFormat="1" x14ac:dyDescent="0.2">
      <c r="A50" s="9" t="s">
        <v>28</v>
      </c>
      <c r="B50" s="10">
        <v>0</v>
      </c>
      <c r="C50" s="10">
        <v>0</v>
      </c>
      <c r="D50" s="10">
        <v>0</v>
      </c>
    </row>
    <row r="51" spans="1:4" s="15" customFormat="1" x14ac:dyDescent="0.2">
      <c r="A51" s="9" t="s">
        <v>29</v>
      </c>
      <c r="B51" s="10">
        <v>0</v>
      </c>
      <c r="C51" s="10">
        <v>0</v>
      </c>
      <c r="D51" s="10">
        <v>0</v>
      </c>
    </row>
    <row r="52" spans="1:4" s="15" customFormat="1" ht="25.5" x14ac:dyDescent="0.2">
      <c r="A52" s="9" t="s">
        <v>26</v>
      </c>
      <c r="B52" s="10">
        <v>0</v>
      </c>
      <c r="C52" s="10">
        <v>0</v>
      </c>
      <c r="D52" s="10">
        <v>0</v>
      </c>
    </row>
    <row r="53" spans="1:4" s="15" customFormat="1" ht="25.5" x14ac:dyDescent="0.2">
      <c r="A53" s="9" t="s">
        <v>30</v>
      </c>
      <c r="B53" s="10">
        <v>0</v>
      </c>
      <c r="C53" s="10">
        <v>0</v>
      </c>
      <c r="D53" s="10">
        <v>0</v>
      </c>
    </row>
    <row r="54" spans="1:4" s="14" customFormat="1" x14ac:dyDescent="0.2">
      <c r="A54" s="12" t="s">
        <v>39</v>
      </c>
      <c r="B54" s="13">
        <f>SUM(B46:B53)</f>
        <v>0</v>
      </c>
      <c r="C54" s="13">
        <f t="shared" ref="C54:D54" si="7">SUM(C46:C53)</f>
        <v>0</v>
      </c>
      <c r="D54" s="13">
        <f t="shared" si="7"/>
        <v>0</v>
      </c>
    </row>
    <row r="55" spans="1:4" s="8" customFormat="1" x14ac:dyDescent="0.2">
      <c r="A55" s="12" t="s">
        <v>317</v>
      </c>
      <c r="B55" s="10">
        <v>0</v>
      </c>
      <c r="C55" s="10">
        <v>0</v>
      </c>
      <c r="D55" s="10">
        <v>0</v>
      </c>
    </row>
    <row r="56" spans="1:4" s="8" customFormat="1" x14ac:dyDescent="0.2">
      <c r="A56" s="12" t="s">
        <v>17</v>
      </c>
      <c r="B56" s="125">
        <f>B57+B60+B63+B66</f>
        <v>0</v>
      </c>
      <c r="C56" s="125">
        <f>C57+C60+C63+C66</f>
        <v>0</v>
      </c>
      <c r="D56" s="125">
        <f t="shared" ref="D56" si="8">D57+D60+D63+D66</f>
        <v>0</v>
      </c>
    </row>
    <row r="57" spans="1:4" s="8" customFormat="1" x14ac:dyDescent="0.2">
      <c r="A57" s="9" t="s">
        <v>301</v>
      </c>
      <c r="B57" s="125">
        <f>B58+B59</f>
        <v>0</v>
      </c>
      <c r="C57" s="125">
        <f t="shared" ref="C57:D57" si="9">C58+C59</f>
        <v>0</v>
      </c>
      <c r="D57" s="125">
        <f t="shared" si="9"/>
        <v>0</v>
      </c>
    </row>
    <row r="58" spans="1:4" s="8" customFormat="1" x14ac:dyDescent="0.2">
      <c r="A58" s="9" t="s">
        <v>297</v>
      </c>
      <c r="B58" s="10">
        <v>0</v>
      </c>
      <c r="C58" s="10">
        <v>0</v>
      </c>
      <c r="D58" s="10">
        <v>0</v>
      </c>
    </row>
    <row r="59" spans="1:4" s="8" customFormat="1" x14ac:dyDescent="0.2">
      <c r="A59" s="9" t="s">
        <v>298</v>
      </c>
      <c r="B59" s="10">
        <v>0</v>
      </c>
      <c r="C59" s="10">
        <v>0</v>
      </c>
      <c r="D59" s="10">
        <v>0</v>
      </c>
    </row>
    <row r="60" spans="1:4" s="8" customFormat="1" x14ac:dyDescent="0.2">
      <c r="A60" s="9" t="s">
        <v>302</v>
      </c>
      <c r="B60" s="125">
        <f>B61+B62</f>
        <v>0</v>
      </c>
      <c r="C60" s="125">
        <f t="shared" ref="C60:D60" si="10">C61+C62</f>
        <v>0</v>
      </c>
      <c r="D60" s="125">
        <f t="shared" si="10"/>
        <v>0</v>
      </c>
    </row>
    <row r="61" spans="1:4" s="8" customFormat="1" x14ac:dyDescent="0.2">
      <c r="A61" s="9" t="s">
        <v>303</v>
      </c>
      <c r="B61" s="10">
        <v>0</v>
      </c>
      <c r="C61" s="10">
        <v>0</v>
      </c>
      <c r="D61" s="10">
        <v>0</v>
      </c>
    </row>
    <row r="62" spans="1:4" s="8" customFormat="1" x14ac:dyDescent="0.2">
      <c r="A62" s="9" t="s">
        <v>304</v>
      </c>
      <c r="B62" s="10">
        <v>0</v>
      </c>
      <c r="C62" s="10">
        <v>0</v>
      </c>
      <c r="D62" s="10">
        <v>0</v>
      </c>
    </row>
    <row r="63" spans="1:4" s="8" customFormat="1" x14ac:dyDescent="0.2">
      <c r="A63" s="12" t="s">
        <v>305</v>
      </c>
      <c r="B63" s="125">
        <f>B64+B65</f>
        <v>0</v>
      </c>
      <c r="C63" s="125">
        <f t="shared" ref="C63:D63" si="11">C64+C65</f>
        <v>0</v>
      </c>
      <c r="D63" s="125">
        <f t="shared" si="11"/>
        <v>0</v>
      </c>
    </row>
    <row r="64" spans="1:4" s="8" customFormat="1" x14ac:dyDescent="0.2">
      <c r="A64" s="9" t="s">
        <v>297</v>
      </c>
      <c r="B64" s="10">
        <v>0</v>
      </c>
      <c r="C64" s="10">
        <v>0</v>
      </c>
      <c r="D64" s="10">
        <v>0</v>
      </c>
    </row>
    <row r="65" spans="1:4" s="8" customFormat="1" x14ac:dyDescent="0.2">
      <c r="A65" s="9" t="s">
        <v>298</v>
      </c>
      <c r="B65" s="10">
        <v>0</v>
      </c>
      <c r="C65" s="10">
        <v>0</v>
      </c>
      <c r="D65" s="10">
        <v>0</v>
      </c>
    </row>
    <row r="66" spans="1:4" s="8" customFormat="1" x14ac:dyDescent="0.2">
      <c r="A66" s="9" t="s">
        <v>306</v>
      </c>
      <c r="B66" s="10">
        <v>0</v>
      </c>
      <c r="C66" s="10">
        <v>0</v>
      </c>
      <c r="D66" s="10">
        <v>0</v>
      </c>
    </row>
    <row r="67" spans="1:4" s="8" customFormat="1" x14ac:dyDescent="0.2">
      <c r="A67" s="93" t="s">
        <v>18</v>
      </c>
      <c r="B67" s="93"/>
      <c r="C67" s="93"/>
      <c r="D67" s="93"/>
    </row>
    <row r="68" spans="1:4" x14ac:dyDescent="0.2">
      <c r="A68" s="9" t="s">
        <v>155</v>
      </c>
      <c r="B68" s="17">
        <f>SUM(B69:B73)</f>
        <v>0</v>
      </c>
      <c r="C68" s="17">
        <f t="shared" ref="C68:D68" si="12">SUM(C69:C73)</f>
        <v>0</v>
      </c>
      <c r="D68" s="17">
        <f t="shared" si="12"/>
        <v>0</v>
      </c>
    </row>
    <row r="69" spans="1:4" x14ac:dyDescent="0.2">
      <c r="A69" s="267" t="s">
        <v>432</v>
      </c>
      <c r="B69" s="10">
        <v>0</v>
      </c>
      <c r="C69" s="10">
        <v>0</v>
      </c>
      <c r="D69" s="10">
        <v>0</v>
      </c>
    </row>
    <row r="70" spans="1:4" x14ac:dyDescent="0.2">
      <c r="A70" s="267" t="s">
        <v>433</v>
      </c>
      <c r="B70" s="10">
        <v>0</v>
      </c>
      <c r="C70" s="10">
        <v>0</v>
      </c>
      <c r="D70" s="10">
        <v>0</v>
      </c>
    </row>
    <row r="71" spans="1:4" x14ac:dyDescent="0.2">
      <c r="A71" s="267" t="s">
        <v>434</v>
      </c>
      <c r="B71" s="10">
        <v>0</v>
      </c>
      <c r="C71" s="10">
        <v>0</v>
      </c>
      <c r="D71" s="10">
        <v>0</v>
      </c>
    </row>
    <row r="72" spans="1:4" x14ac:dyDescent="0.2">
      <c r="A72" s="267" t="s">
        <v>435</v>
      </c>
      <c r="B72" s="10">
        <v>0</v>
      </c>
      <c r="C72" s="10">
        <v>0</v>
      </c>
      <c r="D72" s="10">
        <v>0</v>
      </c>
    </row>
    <row r="73" spans="1:4" x14ac:dyDescent="0.2">
      <c r="A73" s="267" t="s">
        <v>436</v>
      </c>
      <c r="B73" s="10">
        <v>0</v>
      </c>
      <c r="C73" s="10">
        <v>0</v>
      </c>
      <c r="D73" s="10">
        <v>0</v>
      </c>
    </row>
    <row r="74" spans="1:4" x14ac:dyDescent="0.2">
      <c r="A74" s="9" t="s">
        <v>31</v>
      </c>
      <c r="B74" s="10">
        <v>0</v>
      </c>
      <c r="C74" s="10">
        <v>0</v>
      </c>
      <c r="D74" s="10">
        <v>0</v>
      </c>
    </row>
    <row r="75" spans="1:4" x14ac:dyDescent="0.2">
      <c r="A75" s="9" t="s">
        <v>32</v>
      </c>
      <c r="B75" s="11">
        <f>B76-B77</f>
        <v>0</v>
      </c>
      <c r="C75" s="11">
        <f>C76-C77</f>
        <v>0</v>
      </c>
      <c r="D75" s="11">
        <f t="shared" ref="D75" si="13">D76-D77</f>
        <v>0</v>
      </c>
    </row>
    <row r="76" spans="1:4" x14ac:dyDescent="0.2">
      <c r="A76" s="9" t="s">
        <v>5</v>
      </c>
      <c r="B76" s="10">
        <v>0</v>
      </c>
      <c r="C76" s="10">
        <v>0</v>
      </c>
      <c r="D76" s="10">
        <v>0</v>
      </c>
    </row>
    <row r="77" spans="1:4" x14ac:dyDescent="0.2">
      <c r="A77" s="9" t="s">
        <v>6</v>
      </c>
      <c r="B77" s="10">
        <v>0</v>
      </c>
      <c r="C77" s="10">
        <v>0</v>
      </c>
      <c r="D77" s="10">
        <v>0</v>
      </c>
    </row>
    <row r="78" spans="1:4" x14ac:dyDescent="0.2">
      <c r="A78" s="9" t="s">
        <v>35</v>
      </c>
      <c r="B78" s="10">
        <v>0</v>
      </c>
      <c r="C78" s="10">
        <v>0</v>
      </c>
      <c r="D78" s="10">
        <v>0</v>
      </c>
    </row>
    <row r="79" spans="1:4" x14ac:dyDescent="0.2">
      <c r="A79" s="9" t="s">
        <v>308</v>
      </c>
      <c r="B79" s="10">
        <v>0</v>
      </c>
      <c r="C79" s="10">
        <v>0</v>
      </c>
      <c r="D79" s="10">
        <v>0</v>
      </c>
    </row>
    <row r="80" spans="1:4" x14ac:dyDescent="0.2">
      <c r="A80" s="9" t="s">
        <v>309</v>
      </c>
      <c r="B80" s="10">
        <v>0</v>
      </c>
      <c r="C80" s="10">
        <v>0</v>
      </c>
      <c r="D80" s="10">
        <v>0</v>
      </c>
    </row>
    <row r="81" spans="1:4" x14ac:dyDescent="0.2">
      <c r="A81" s="9" t="s">
        <v>310</v>
      </c>
      <c r="B81" s="10">
        <v>0</v>
      </c>
      <c r="C81" s="10">
        <v>0</v>
      </c>
      <c r="D81" s="10">
        <v>0</v>
      </c>
    </row>
    <row r="82" spans="1:4" x14ac:dyDescent="0.2">
      <c r="A82" s="12" t="s">
        <v>437</v>
      </c>
      <c r="B82" s="11">
        <f>B83-B84</f>
        <v>0</v>
      </c>
      <c r="C82" s="11">
        <f t="shared" ref="C82:D82" si="14">C83-C84</f>
        <v>0</v>
      </c>
      <c r="D82" s="11">
        <f t="shared" si="14"/>
        <v>0</v>
      </c>
    </row>
    <row r="83" spans="1:4" x14ac:dyDescent="0.2">
      <c r="A83" s="9" t="s">
        <v>5</v>
      </c>
      <c r="B83" s="10">
        <v>0</v>
      </c>
      <c r="C83" s="10">
        <v>0</v>
      </c>
      <c r="D83" s="10">
        <v>0</v>
      </c>
    </row>
    <row r="84" spans="1:4" x14ac:dyDescent="0.2">
      <c r="A84" s="9" t="s">
        <v>6</v>
      </c>
      <c r="B84" s="10">
        <v>0</v>
      </c>
      <c r="C84" s="10">
        <v>0</v>
      </c>
      <c r="D84" s="10">
        <v>0</v>
      </c>
    </row>
    <row r="85" spans="1:4" x14ac:dyDescent="0.2">
      <c r="A85" s="12" t="s">
        <v>438</v>
      </c>
      <c r="B85" s="11">
        <f>B86-B87</f>
        <v>0</v>
      </c>
      <c r="C85" s="11">
        <f t="shared" ref="C85:D85" si="15">C86-C87</f>
        <v>0</v>
      </c>
      <c r="D85" s="11">
        <f t="shared" si="15"/>
        <v>0</v>
      </c>
    </row>
    <row r="86" spans="1:4" x14ac:dyDescent="0.2">
      <c r="A86" s="9" t="s">
        <v>5</v>
      </c>
      <c r="B86" s="10">
        <v>0</v>
      </c>
      <c r="C86" s="10">
        <v>0</v>
      </c>
      <c r="D86" s="10">
        <v>0</v>
      </c>
    </row>
    <row r="87" spans="1:4" x14ac:dyDescent="0.2">
      <c r="A87" s="9" t="s">
        <v>6</v>
      </c>
      <c r="B87" s="10">
        <v>0</v>
      </c>
      <c r="C87" s="10">
        <v>0</v>
      </c>
      <c r="D87" s="10">
        <v>0</v>
      </c>
    </row>
    <row r="88" spans="1:4" x14ac:dyDescent="0.2">
      <c r="A88" s="9" t="s">
        <v>7</v>
      </c>
      <c r="B88" s="10">
        <v>0</v>
      </c>
      <c r="C88" s="10">
        <v>0</v>
      </c>
      <c r="D88" s="10">
        <v>0</v>
      </c>
    </row>
    <row r="89" spans="1:4" x14ac:dyDescent="0.2">
      <c r="A89" s="12" t="s">
        <v>40</v>
      </c>
      <c r="B89" s="13">
        <f>B68+B74+B75+B78-B79+B80-B81+B83-B84+B86-B87-B88</f>
        <v>0</v>
      </c>
      <c r="C89" s="13">
        <f>C68+C74+C75+C78-C79+C80-C81+C83-C84+C86-C87-C88</f>
        <v>0</v>
      </c>
      <c r="D89" s="13">
        <f>D68+D74+D75+D78-D79+D80-D81+D83-D84+D86-D87-D88</f>
        <v>0</v>
      </c>
    </row>
    <row r="90" spans="1:4" x14ac:dyDescent="0.2">
      <c r="A90" s="12" t="s">
        <v>42</v>
      </c>
      <c r="B90" s="18">
        <v>0</v>
      </c>
      <c r="C90" s="18">
        <v>0</v>
      </c>
      <c r="D90" s="18">
        <v>0</v>
      </c>
    </row>
    <row r="91" spans="1:4" x14ac:dyDescent="0.2">
      <c r="A91" s="12" t="s">
        <v>311</v>
      </c>
      <c r="B91" s="18">
        <v>0</v>
      </c>
      <c r="C91" s="18">
        <v>0</v>
      </c>
      <c r="D91" s="18">
        <v>0</v>
      </c>
    </row>
    <row r="92" spans="1:4" x14ac:dyDescent="0.2">
      <c r="A92" s="12" t="s">
        <v>43</v>
      </c>
      <c r="B92" s="13">
        <f>B18+B29+B30-B42-B54-B55-B56</f>
        <v>0</v>
      </c>
      <c r="C92" s="13">
        <f t="shared" ref="C92:D92" si="16">C18+C29+C30-C42-C54-C55-C56</f>
        <v>0</v>
      </c>
      <c r="D92" s="13">
        <f t="shared" si="16"/>
        <v>0</v>
      </c>
    </row>
    <row r="93" spans="1:4" s="8" customFormat="1" x14ac:dyDescent="0.2">
      <c r="A93" s="12" t="s">
        <v>33</v>
      </c>
      <c r="B93" s="13">
        <f>B18+B29+B30</f>
        <v>0</v>
      </c>
      <c r="C93" s="13">
        <f>C18+C29+C30</f>
        <v>0</v>
      </c>
      <c r="D93" s="13">
        <f>D18+D29+D30</f>
        <v>0</v>
      </c>
    </row>
    <row r="94" spans="1:4" s="8" customFormat="1" x14ac:dyDescent="0.2">
      <c r="A94" s="12" t="s">
        <v>34</v>
      </c>
      <c r="B94" s="13">
        <f>B42+B54+B55+B56+B89</f>
        <v>0</v>
      </c>
      <c r="C94" s="13">
        <f>C42+C54+C55+C56+C89</f>
        <v>0</v>
      </c>
      <c r="D94" s="13">
        <f>D42+D54+D55+D56+D89</f>
        <v>0</v>
      </c>
    </row>
    <row r="95" spans="1:4" s="8" customFormat="1" x14ac:dyDescent="0.2">
      <c r="A95" s="184"/>
      <c r="B95" s="176"/>
      <c r="C95" s="176"/>
      <c r="D95" s="176"/>
    </row>
    <row r="96" spans="1:4" s="8" customFormat="1" x14ac:dyDescent="0.2">
      <c r="A96" s="184"/>
      <c r="B96" s="176"/>
      <c r="C96" s="176"/>
      <c r="D96" s="176"/>
    </row>
    <row r="97" spans="1:4" s="8" customFormat="1" x14ac:dyDescent="0.2">
      <c r="A97" s="184"/>
      <c r="B97" s="176"/>
      <c r="C97" s="176"/>
      <c r="D97" s="176"/>
    </row>
    <row r="98" spans="1:4" s="8" customFormat="1" x14ac:dyDescent="0.2">
      <c r="A98" s="184"/>
      <c r="B98" s="176"/>
      <c r="C98" s="176"/>
      <c r="D98" s="176"/>
    </row>
    <row r="99" spans="1:4" s="8" customFormat="1" x14ac:dyDescent="0.2">
      <c r="A99" s="184"/>
      <c r="B99" s="176"/>
      <c r="C99" s="176"/>
      <c r="D99" s="176"/>
    </row>
    <row r="103" spans="1:4" ht="15" x14ac:dyDescent="0.2">
      <c r="A103" s="263" t="s">
        <v>274</v>
      </c>
      <c r="B103" s="2"/>
      <c r="C103" s="2"/>
      <c r="D103" s="2"/>
    </row>
    <row r="104" spans="1:4" ht="45.75" customHeight="1" x14ac:dyDescent="0.2">
      <c r="A104" s="436" t="s">
        <v>439</v>
      </c>
      <c r="B104" s="436"/>
      <c r="C104" s="436"/>
      <c r="D104" s="436"/>
    </row>
    <row r="105" spans="1:4" x14ac:dyDescent="0.2">
      <c r="A105" s="5"/>
      <c r="B105" s="189" t="str">
        <f>B5</f>
        <v>N-2</v>
      </c>
      <c r="C105" s="189" t="str">
        <f t="shared" ref="C105:D105" si="17">C5</f>
        <v>N-1</v>
      </c>
      <c r="D105" s="189" t="str">
        <f t="shared" si="17"/>
        <v>N</v>
      </c>
    </row>
    <row r="106" spans="1:4" x14ac:dyDescent="0.2">
      <c r="A106" s="55" t="s">
        <v>44</v>
      </c>
      <c r="B106" s="24">
        <v>0</v>
      </c>
      <c r="C106" s="24">
        <v>0</v>
      </c>
      <c r="D106" s="24">
        <v>0</v>
      </c>
    </row>
    <row r="107" spans="1:4" ht="25.5" x14ac:dyDescent="0.2">
      <c r="A107" s="55" t="s">
        <v>440</v>
      </c>
      <c r="B107" s="24">
        <v>0</v>
      </c>
      <c r="C107" s="24">
        <v>0</v>
      </c>
      <c r="D107" s="24">
        <v>0</v>
      </c>
    </row>
    <row r="108" spans="1:4" x14ac:dyDescent="0.2">
      <c r="A108" s="55" t="s">
        <v>441</v>
      </c>
      <c r="B108" s="24">
        <v>0</v>
      </c>
      <c r="C108" s="24">
        <v>0</v>
      </c>
      <c r="D108" s="24">
        <v>0</v>
      </c>
    </row>
    <row r="109" spans="1:4" x14ac:dyDescent="0.2">
      <c r="A109" s="55" t="s">
        <v>442</v>
      </c>
      <c r="B109" s="24">
        <v>0</v>
      </c>
      <c r="C109" s="24">
        <v>0</v>
      </c>
      <c r="D109" s="24">
        <v>0</v>
      </c>
    </row>
    <row r="110" spans="1:4" x14ac:dyDescent="0.2">
      <c r="A110" s="55" t="s">
        <v>443</v>
      </c>
      <c r="B110" s="24">
        <v>0</v>
      </c>
      <c r="C110" s="24">
        <v>0</v>
      </c>
      <c r="D110" s="24">
        <v>0</v>
      </c>
    </row>
    <row r="111" spans="1:4" x14ac:dyDescent="0.2">
      <c r="A111" s="55" t="s">
        <v>444</v>
      </c>
      <c r="B111" s="24">
        <v>0</v>
      </c>
      <c r="C111" s="24">
        <v>0</v>
      </c>
      <c r="D111" s="24">
        <v>0</v>
      </c>
    </row>
    <row r="112" spans="1:4" x14ac:dyDescent="0.2">
      <c r="A112" s="55" t="s">
        <v>69</v>
      </c>
      <c r="B112" s="24">
        <v>0</v>
      </c>
      <c r="C112" s="24">
        <v>0</v>
      </c>
      <c r="D112" s="24">
        <v>0</v>
      </c>
    </row>
    <row r="113" spans="1:4" x14ac:dyDescent="0.2">
      <c r="A113" s="5" t="s">
        <v>70</v>
      </c>
      <c r="B113" s="16">
        <f>SUM(B106:B112)</f>
        <v>0</v>
      </c>
      <c r="C113" s="16">
        <f>SUM(C106:C112)</f>
        <v>0</v>
      </c>
      <c r="D113" s="16">
        <f>SUM(D106:D112)</f>
        <v>0</v>
      </c>
    </row>
    <row r="114" spans="1:4" x14ac:dyDescent="0.2">
      <c r="A114" s="55" t="s">
        <v>445</v>
      </c>
      <c r="B114" s="24">
        <v>0</v>
      </c>
      <c r="C114" s="24">
        <v>0</v>
      </c>
      <c r="D114" s="24">
        <v>0</v>
      </c>
    </row>
    <row r="115" spans="1:4" x14ac:dyDescent="0.2">
      <c r="A115" s="55" t="s">
        <v>157</v>
      </c>
      <c r="B115" s="24">
        <v>0</v>
      </c>
      <c r="C115" s="24">
        <v>0</v>
      </c>
      <c r="D115" s="24">
        <v>0</v>
      </c>
    </row>
    <row r="116" spans="1:4" x14ac:dyDescent="0.2">
      <c r="A116" s="55" t="s">
        <v>71</v>
      </c>
      <c r="B116" s="24">
        <v>0</v>
      </c>
      <c r="C116" s="24">
        <v>0</v>
      </c>
      <c r="D116" s="24">
        <v>0</v>
      </c>
    </row>
    <row r="117" spans="1:4" x14ac:dyDescent="0.2">
      <c r="A117" s="55" t="s">
        <v>72</v>
      </c>
      <c r="B117" s="24">
        <v>0</v>
      </c>
      <c r="C117" s="24">
        <v>0</v>
      </c>
      <c r="D117" s="24">
        <v>0</v>
      </c>
    </row>
    <row r="118" spans="1:4" x14ac:dyDescent="0.2">
      <c r="A118" s="55" t="s">
        <v>314</v>
      </c>
      <c r="B118" s="24">
        <v>0</v>
      </c>
      <c r="C118" s="24">
        <v>0</v>
      </c>
      <c r="D118" s="24">
        <v>0</v>
      </c>
    </row>
    <row r="119" spans="1:4" x14ac:dyDescent="0.2">
      <c r="A119" s="268" t="s">
        <v>446</v>
      </c>
      <c r="B119" s="24">
        <v>0</v>
      </c>
      <c r="C119" s="24">
        <v>0</v>
      </c>
      <c r="D119" s="24">
        <v>0</v>
      </c>
    </row>
    <row r="120" spans="1:4" x14ac:dyDescent="0.2">
      <c r="A120" s="55" t="s">
        <v>447</v>
      </c>
      <c r="B120" s="24">
        <v>0</v>
      </c>
      <c r="C120" s="24">
        <v>0</v>
      </c>
      <c r="D120" s="24">
        <v>0</v>
      </c>
    </row>
    <row r="121" spans="1:4" x14ac:dyDescent="0.2">
      <c r="A121" s="268" t="s">
        <v>73</v>
      </c>
      <c r="B121" s="24">
        <v>0</v>
      </c>
      <c r="C121" s="24">
        <v>0</v>
      </c>
      <c r="D121" s="24">
        <v>0</v>
      </c>
    </row>
    <row r="122" spans="1:4" x14ac:dyDescent="0.2">
      <c r="A122" s="268" t="s">
        <v>448</v>
      </c>
      <c r="B122" s="24">
        <v>0</v>
      </c>
      <c r="C122" s="24">
        <v>0</v>
      </c>
      <c r="D122" s="24">
        <v>0</v>
      </c>
    </row>
    <row r="123" spans="1:4" x14ac:dyDescent="0.2">
      <c r="A123" s="268" t="s">
        <v>318</v>
      </c>
      <c r="B123" s="24">
        <v>0</v>
      </c>
      <c r="C123" s="24">
        <v>0</v>
      </c>
      <c r="D123" s="24">
        <v>0</v>
      </c>
    </row>
    <row r="124" spans="1:4" x14ac:dyDescent="0.2">
      <c r="A124" s="5" t="s">
        <v>74</v>
      </c>
      <c r="B124" s="16">
        <f>B114+B115+B116+B117-B118+B119+B120+B121+B122+B123</f>
        <v>0</v>
      </c>
      <c r="C124" s="16">
        <f t="shared" ref="C124:D124" si="18">C114+C115+C116+C117-C118+C119+C120+C121+C122+C123</f>
        <v>0</v>
      </c>
      <c r="D124" s="16">
        <f t="shared" si="18"/>
        <v>0</v>
      </c>
    </row>
    <row r="125" spans="1:4" x14ac:dyDescent="0.2">
      <c r="A125" s="5" t="s">
        <v>45</v>
      </c>
      <c r="B125" s="16">
        <f>B113-B124</f>
        <v>0</v>
      </c>
      <c r="C125" s="16">
        <f>C113-C124</f>
        <v>0</v>
      </c>
      <c r="D125" s="16">
        <f>D113-D124</f>
        <v>0</v>
      </c>
    </row>
    <row r="126" spans="1:4" x14ac:dyDescent="0.2">
      <c r="A126" s="55" t="s">
        <v>46</v>
      </c>
      <c r="B126" s="25" t="str">
        <f>IF(B113-B124&gt;0,B113-B124,"")</f>
        <v/>
      </c>
      <c r="C126" s="25" t="str">
        <f>IF(C113-C124&gt;0,C113-C124,"")</f>
        <v/>
      </c>
      <c r="D126" s="25" t="str">
        <f t="shared" ref="D126" si="19">IF(D113-D124&gt;0,D113-D124,"")</f>
        <v/>
      </c>
    </row>
    <row r="127" spans="1:4" x14ac:dyDescent="0.2">
      <c r="A127" s="55" t="s">
        <v>47</v>
      </c>
      <c r="B127" s="25" t="str">
        <f>IF(B113-B124&lt;0,-B113+B124,"")</f>
        <v/>
      </c>
      <c r="C127" s="25" t="str">
        <f t="shared" ref="C127:D127" si="20">IF(C113-C124&lt;0,-C113+C124,"")</f>
        <v/>
      </c>
      <c r="D127" s="25" t="str">
        <f t="shared" si="20"/>
        <v/>
      </c>
    </row>
    <row r="128" spans="1:4" x14ac:dyDescent="0.2">
      <c r="A128" s="55" t="s">
        <v>449</v>
      </c>
      <c r="B128" s="24">
        <v>0</v>
      </c>
      <c r="C128" s="24">
        <v>0</v>
      </c>
      <c r="D128" s="24">
        <v>0</v>
      </c>
    </row>
    <row r="129" spans="1:4" x14ac:dyDescent="0.2">
      <c r="A129" s="55" t="s">
        <v>450</v>
      </c>
      <c r="B129" s="24">
        <v>0</v>
      </c>
      <c r="C129" s="24">
        <v>0</v>
      </c>
      <c r="D129" s="24">
        <v>0</v>
      </c>
    </row>
    <row r="130" spans="1:4" x14ac:dyDescent="0.2">
      <c r="A130" s="55" t="s">
        <v>451</v>
      </c>
      <c r="B130" s="24">
        <v>0</v>
      </c>
      <c r="C130" s="24">
        <v>0</v>
      </c>
      <c r="D130" s="24">
        <v>0</v>
      </c>
    </row>
    <row r="131" spans="1:4" x14ac:dyDescent="0.2">
      <c r="A131" s="55" t="s">
        <v>452</v>
      </c>
      <c r="B131" s="24">
        <v>0</v>
      </c>
      <c r="C131" s="24">
        <v>0</v>
      </c>
      <c r="D131" s="24">
        <v>0</v>
      </c>
    </row>
    <row r="132" spans="1:4" x14ac:dyDescent="0.2">
      <c r="A132" s="5" t="s">
        <v>48</v>
      </c>
      <c r="B132" s="127">
        <f>B131+B130+B129+B128</f>
        <v>0</v>
      </c>
      <c r="C132" s="127">
        <f>C131+C130+C129+C128</f>
        <v>0</v>
      </c>
      <c r="D132" s="127">
        <f t="shared" ref="D132" si="21">D131+D130+D129+D128</f>
        <v>0</v>
      </c>
    </row>
    <row r="133" spans="1:4" ht="25.5" x14ac:dyDescent="0.2">
      <c r="A133" s="268" t="s">
        <v>75</v>
      </c>
      <c r="B133" s="24">
        <v>0</v>
      </c>
      <c r="C133" s="24">
        <v>0</v>
      </c>
      <c r="D133" s="24">
        <v>0</v>
      </c>
    </row>
    <row r="134" spans="1:4" x14ac:dyDescent="0.2">
      <c r="A134" s="55" t="s">
        <v>76</v>
      </c>
      <c r="B134" s="24">
        <v>0</v>
      </c>
      <c r="C134" s="24">
        <v>0</v>
      </c>
      <c r="D134" s="24">
        <v>0</v>
      </c>
    </row>
    <row r="135" spans="1:4" x14ac:dyDescent="0.2">
      <c r="A135" s="268" t="s">
        <v>77</v>
      </c>
      <c r="B135" s="24">
        <v>0</v>
      </c>
      <c r="C135" s="24">
        <v>0</v>
      </c>
      <c r="D135" s="24">
        <v>0</v>
      </c>
    </row>
    <row r="136" spans="1:4" x14ac:dyDescent="0.2">
      <c r="A136" s="5" t="s">
        <v>49</v>
      </c>
      <c r="B136" s="16">
        <f>SUM(B133:B135)</f>
        <v>0</v>
      </c>
      <c r="C136" s="16">
        <f t="shared" ref="C136:D136" si="22">SUM(C133:C135)</f>
        <v>0</v>
      </c>
      <c r="D136" s="16">
        <f t="shared" si="22"/>
        <v>0</v>
      </c>
    </row>
    <row r="137" spans="1:4" x14ac:dyDescent="0.2">
      <c r="A137" s="5" t="s">
        <v>50</v>
      </c>
      <c r="B137" s="16">
        <f>B132-B136</f>
        <v>0</v>
      </c>
      <c r="C137" s="16">
        <f>C132-C136</f>
        <v>0</v>
      </c>
      <c r="D137" s="16">
        <f t="shared" ref="D137" si="23">D132-D136</f>
        <v>0</v>
      </c>
    </row>
    <row r="138" spans="1:4" x14ac:dyDescent="0.2">
      <c r="A138" s="55" t="s">
        <v>51</v>
      </c>
      <c r="B138" s="25" t="str">
        <f>IF(B132-B136&gt;0,B132-B136,"")</f>
        <v/>
      </c>
      <c r="C138" s="25" t="str">
        <f t="shared" ref="C138:D138" si="24">IF(C132-C136&gt;0,C132-C136,"")</f>
        <v/>
      </c>
      <c r="D138" s="25" t="str">
        <f t="shared" si="24"/>
        <v/>
      </c>
    </row>
    <row r="139" spans="1:4" x14ac:dyDescent="0.2">
      <c r="A139" s="55" t="s">
        <v>52</v>
      </c>
      <c r="B139" s="25" t="str">
        <f>IF(B132-B136&lt;0,-B132+B136,"")</f>
        <v/>
      </c>
      <c r="C139" s="25" t="str">
        <f t="shared" ref="C139:D139" si="25">IF(C132-C136&lt;0,-C132+C136,"")</f>
        <v/>
      </c>
      <c r="D139" s="25" t="str">
        <f t="shared" si="25"/>
        <v/>
      </c>
    </row>
    <row r="140" spans="1:4" x14ac:dyDescent="0.2">
      <c r="A140" s="5" t="s">
        <v>53</v>
      </c>
      <c r="B140" s="16">
        <f>B125+B137</f>
        <v>0</v>
      </c>
      <c r="C140" s="16">
        <f t="shared" ref="C140:D140" si="26">C125+C137</f>
        <v>0</v>
      </c>
      <c r="D140" s="16">
        <f t="shared" si="26"/>
        <v>0</v>
      </c>
    </row>
    <row r="141" spans="1:4" x14ac:dyDescent="0.2">
      <c r="A141" s="55" t="s">
        <v>54</v>
      </c>
      <c r="B141" s="25" t="str">
        <f>IF(B125+B137&gt;0,B125+B137,"")</f>
        <v/>
      </c>
      <c r="C141" s="25" t="str">
        <f t="shared" ref="C141:D141" si="27">IF(C125+C137&gt;0,C125+C137,"")</f>
        <v/>
      </c>
      <c r="D141" s="25" t="str">
        <f t="shared" si="27"/>
        <v/>
      </c>
    </row>
    <row r="142" spans="1:4" x14ac:dyDescent="0.2">
      <c r="A142" s="55" t="s">
        <v>55</v>
      </c>
      <c r="B142" s="25" t="str">
        <f>IF(B125+B137&lt;0,-B125-B137,"")</f>
        <v/>
      </c>
      <c r="C142" s="25" t="str">
        <f t="shared" ref="C142:D142" si="28">IF(C125+C137&lt;0,-C125-C137,"")</f>
        <v/>
      </c>
      <c r="D142" s="25" t="str">
        <f t="shared" si="28"/>
        <v/>
      </c>
    </row>
    <row r="143" spans="1:4" hidden="1" x14ac:dyDescent="0.2">
      <c r="A143" s="5" t="s">
        <v>56</v>
      </c>
      <c r="B143" s="27">
        <v>0</v>
      </c>
      <c r="C143" s="27">
        <v>0</v>
      </c>
      <c r="D143" s="27">
        <v>0</v>
      </c>
    </row>
    <row r="144" spans="1:4" hidden="1" x14ac:dyDescent="0.2">
      <c r="A144" s="5" t="s">
        <v>57</v>
      </c>
      <c r="B144" s="27">
        <v>0</v>
      </c>
      <c r="C144" s="27">
        <v>0</v>
      </c>
      <c r="D144" s="27">
        <v>0</v>
      </c>
    </row>
    <row r="145" spans="1:4" hidden="1" x14ac:dyDescent="0.2">
      <c r="A145" s="5" t="s">
        <v>58</v>
      </c>
      <c r="B145" s="16">
        <f>B143-B144</f>
        <v>0</v>
      </c>
      <c r="C145" s="16">
        <f t="shared" ref="C145:D145" si="29">C143-C144</f>
        <v>0</v>
      </c>
      <c r="D145" s="16">
        <f t="shared" si="29"/>
        <v>0</v>
      </c>
    </row>
    <row r="146" spans="1:4" hidden="1" x14ac:dyDescent="0.2">
      <c r="A146" s="55" t="s">
        <v>59</v>
      </c>
      <c r="B146" s="25" t="str">
        <f>IF(B143-B144&gt;0,B143-B144,"")</f>
        <v/>
      </c>
      <c r="C146" s="25" t="str">
        <f t="shared" ref="C146:D146" si="30">IF(C143-C144&gt;0,C143-C144,"")</f>
        <v/>
      </c>
      <c r="D146" s="25" t="str">
        <f t="shared" si="30"/>
        <v/>
      </c>
    </row>
    <row r="147" spans="1:4" hidden="1" x14ac:dyDescent="0.2">
      <c r="A147" s="55" t="s">
        <v>60</v>
      </c>
      <c r="B147" s="25" t="str">
        <f>IF(B143-B144&lt;0,-B143+B144,"")</f>
        <v/>
      </c>
      <c r="C147" s="25" t="str">
        <f t="shared" ref="C147:D147" si="31">IF(C143-C144&lt;0,-C143+C144,"")</f>
        <v/>
      </c>
      <c r="D147" s="25" t="str">
        <f t="shared" si="31"/>
        <v/>
      </c>
    </row>
    <row r="148" spans="1:4" x14ac:dyDescent="0.2">
      <c r="A148" s="5" t="s">
        <v>61</v>
      </c>
      <c r="B148" s="16">
        <f>B113+B132+B143</f>
        <v>0</v>
      </c>
      <c r="C148" s="16">
        <f t="shared" ref="C148:D148" si="32">C113+C132+C143</f>
        <v>0</v>
      </c>
      <c r="D148" s="16">
        <f t="shared" si="32"/>
        <v>0</v>
      </c>
    </row>
    <row r="149" spans="1:4" x14ac:dyDescent="0.2">
      <c r="A149" s="5" t="s">
        <v>62</v>
      </c>
      <c r="B149" s="16">
        <f>B124+B136+B144</f>
        <v>0</v>
      </c>
      <c r="C149" s="16">
        <f t="shared" ref="C149:D149" si="33">C124+C136+C144</f>
        <v>0</v>
      </c>
      <c r="D149" s="16">
        <f t="shared" si="33"/>
        <v>0</v>
      </c>
    </row>
    <row r="150" spans="1:4" x14ac:dyDescent="0.2">
      <c r="A150" s="5" t="s">
        <v>63</v>
      </c>
      <c r="B150" s="16">
        <f>B148-B149</f>
        <v>0</v>
      </c>
      <c r="C150" s="16">
        <f t="shared" ref="C150:D150" si="34">C148-C149</f>
        <v>0</v>
      </c>
      <c r="D150" s="16">
        <f t="shared" si="34"/>
        <v>0</v>
      </c>
    </row>
    <row r="151" spans="1:4" x14ac:dyDescent="0.2">
      <c r="A151" s="55" t="s">
        <v>64</v>
      </c>
      <c r="B151" s="25" t="str">
        <f>IF(B148-B149&gt;0,B148-B149,"")</f>
        <v/>
      </c>
      <c r="C151" s="25" t="str">
        <f t="shared" ref="C151:D151" si="35">IF(C148-C149&gt;0,C148-C149,"")</f>
        <v/>
      </c>
      <c r="D151" s="25" t="str">
        <f t="shared" si="35"/>
        <v/>
      </c>
    </row>
    <row r="152" spans="1:4" x14ac:dyDescent="0.2">
      <c r="A152" s="55" t="s">
        <v>65</v>
      </c>
      <c r="B152" s="25" t="str">
        <f>IF(B148-B149&lt;0,-B148+B149,"")</f>
        <v/>
      </c>
      <c r="C152" s="25" t="str">
        <f t="shared" ref="C152:D152" si="36">IF(C148-C149&lt;0,-C148+C149,"")</f>
        <v/>
      </c>
      <c r="D152" s="25" t="str">
        <f t="shared" si="36"/>
        <v/>
      </c>
    </row>
    <row r="153" spans="1:4" x14ac:dyDescent="0.2">
      <c r="A153" s="55" t="s">
        <v>78</v>
      </c>
      <c r="B153" s="24">
        <v>0</v>
      </c>
      <c r="C153" s="24">
        <v>0</v>
      </c>
      <c r="D153" s="24">
        <v>0</v>
      </c>
    </row>
    <row r="154" spans="1:4" x14ac:dyDescent="0.2">
      <c r="A154" s="55" t="s">
        <v>313</v>
      </c>
      <c r="B154" s="24">
        <v>0</v>
      </c>
      <c r="C154" s="24">
        <v>0</v>
      </c>
      <c r="D154" s="24">
        <v>0</v>
      </c>
    </row>
    <row r="155" spans="1:4" x14ac:dyDescent="0.2">
      <c r="A155" s="5" t="s">
        <v>66</v>
      </c>
      <c r="B155" s="16">
        <f t="shared" ref="B155:C155" si="37">B150-B153-B154</f>
        <v>0</v>
      </c>
      <c r="C155" s="16">
        <f t="shared" si="37"/>
        <v>0</v>
      </c>
      <c r="D155" s="16">
        <f>D150-D153-D154</f>
        <v>0</v>
      </c>
    </row>
    <row r="156" spans="1:4" x14ac:dyDescent="0.2">
      <c r="A156" s="55" t="s">
        <v>67</v>
      </c>
      <c r="B156" s="25">
        <f>IF(B155&gt;=0,B155,"")</f>
        <v>0</v>
      </c>
      <c r="C156" s="25">
        <f t="shared" ref="C156:D156" si="38">IF(C155&gt;=0,C155,"")</f>
        <v>0</v>
      </c>
      <c r="D156" s="25">
        <f t="shared" si="38"/>
        <v>0</v>
      </c>
    </row>
    <row r="157" spans="1:4" x14ac:dyDescent="0.2">
      <c r="A157" s="55" t="s">
        <v>68</v>
      </c>
      <c r="B157" s="25" t="str">
        <f>IF(B155&lt;0,-B155,"")</f>
        <v/>
      </c>
      <c r="C157" s="25" t="str">
        <f t="shared" ref="C157:D157" si="39">IF(C155&lt;0,-C155,"")</f>
        <v/>
      </c>
      <c r="D157" s="25" t="str">
        <f t="shared" si="39"/>
        <v/>
      </c>
    </row>
    <row r="161" spans="1:5" ht="15" x14ac:dyDescent="0.2">
      <c r="A161" s="264" t="s">
        <v>453</v>
      </c>
      <c r="B161" s="264"/>
      <c r="C161" s="264"/>
      <c r="D161" s="264"/>
      <c r="E161" s="269"/>
    </row>
    <row r="162" spans="1:5" x14ac:dyDescent="0.2">
      <c r="A162" s="265"/>
      <c r="B162" s="265"/>
      <c r="C162" s="265"/>
      <c r="D162" s="265"/>
      <c r="E162" s="265"/>
    </row>
    <row r="163" spans="1:5" ht="27" customHeight="1" x14ac:dyDescent="0.2">
      <c r="A163" s="419" t="s">
        <v>178</v>
      </c>
      <c r="B163" s="419"/>
      <c r="C163" s="419"/>
      <c r="D163" s="419"/>
      <c r="E163" s="419"/>
    </row>
    <row r="164" spans="1:5" ht="39.75" customHeight="1" x14ac:dyDescent="0.2">
      <c r="A164" s="419" t="s">
        <v>454</v>
      </c>
      <c r="B164" s="419"/>
      <c r="C164" s="419"/>
      <c r="D164" s="419"/>
      <c r="E164" s="224"/>
    </row>
    <row r="166" spans="1:5" ht="55.5" customHeight="1" x14ac:dyDescent="0.2">
      <c r="A166" s="418" t="s">
        <v>455</v>
      </c>
      <c r="B166" s="418"/>
      <c r="C166" s="418"/>
      <c r="D166" s="418"/>
    </row>
    <row r="167" spans="1:5" x14ac:dyDescent="0.2">
      <c r="A167" s="435" t="s">
        <v>177</v>
      </c>
      <c r="B167" s="435"/>
      <c r="C167" s="435"/>
      <c r="D167" s="435"/>
    </row>
    <row r="168" spans="1:5" x14ac:dyDescent="0.2">
      <c r="A168" s="270" t="s">
        <v>169</v>
      </c>
      <c r="B168" s="270">
        <f>D82</f>
        <v>0</v>
      </c>
      <c r="C168" s="270"/>
      <c r="D168" s="270"/>
    </row>
    <row r="169" spans="1:5" x14ac:dyDescent="0.2">
      <c r="A169" s="270" t="s">
        <v>170</v>
      </c>
      <c r="B169" s="270">
        <f>D85</f>
        <v>0</v>
      </c>
      <c r="C169" s="270"/>
      <c r="D169" s="270"/>
    </row>
    <row r="170" spans="1:5" x14ac:dyDescent="0.2">
      <c r="A170" s="271" t="s">
        <v>171</v>
      </c>
      <c r="B170" s="272">
        <f>B168+B169</f>
        <v>0</v>
      </c>
      <c r="C170" s="271"/>
      <c r="D170" s="271"/>
    </row>
    <row r="171" spans="1:5" ht="12.75" customHeight="1" x14ac:dyDescent="0.2">
      <c r="A171" s="438" t="s">
        <v>172</v>
      </c>
      <c r="B171" s="438"/>
      <c r="C171" s="438"/>
      <c r="D171" s="438"/>
    </row>
    <row r="172" spans="1:5" ht="30.75" customHeight="1" x14ac:dyDescent="0.2">
      <c r="A172" s="433" t="s">
        <v>364</v>
      </c>
      <c r="B172" s="433"/>
      <c r="C172" s="433"/>
      <c r="D172" s="433"/>
    </row>
    <row r="173" spans="1:5" x14ac:dyDescent="0.2">
      <c r="A173" s="270" t="s">
        <v>173</v>
      </c>
      <c r="B173" s="270">
        <f>D69</f>
        <v>0</v>
      </c>
      <c r="C173" s="270"/>
      <c r="D173" s="270"/>
    </row>
    <row r="174" spans="1:5" x14ac:dyDescent="0.2">
      <c r="A174" s="270" t="s">
        <v>174</v>
      </c>
      <c r="B174" s="270">
        <f>D74</f>
        <v>0</v>
      </c>
      <c r="C174" s="270"/>
      <c r="D174" s="270"/>
    </row>
    <row r="175" spans="1:5" x14ac:dyDescent="0.2">
      <c r="A175" s="273" t="s">
        <v>175</v>
      </c>
      <c r="B175" s="270">
        <f>D75</f>
        <v>0</v>
      </c>
      <c r="C175" s="273"/>
      <c r="D175" s="273"/>
    </row>
    <row r="176" spans="1:5" x14ac:dyDescent="0.2">
      <c r="A176" s="273" t="s">
        <v>176</v>
      </c>
      <c r="B176" s="273">
        <f>D78</f>
        <v>0</v>
      </c>
      <c r="C176" s="273"/>
      <c r="D176" s="273"/>
    </row>
    <row r="177" spans="1:4" x14ac:dyDescent="0.2">
      <c r="A177" s="274" t="s">
        <v>383</v>
      </c>
      <c r="B177" s="272">
        <f>B170+SUM(B174:B176)</f>
        <v>0</v>
      </c>
      <c r="C177" s="274"/>
      <c r="D177" s="274"/>
    </row>
    <row r="178" spans="1:4" ht="27.75" customHeight="1" x14ac:dyDescent="0.2">
      <c r="A178" s="439" t="s">
        <v>384</v>
      </c>
      <c r="B178" s="439"/>
      <c r="C178" s="439"/>
      <c r="D178" s="439"/>
    </row>
    <row r="179" spans="1:4" ht="28.5" customHeight="1" x14ac:dyDescent="0.2">
      <c r="A179" s="275" t="s">
        <v>179</v>
      </c>
      <c r="B179" s="426" t="str">
        <f>CONCATENATE("Solicitantul ",IF(B170&gt;=0,"nu ",IF(B177&gt;=0,"nu ", IF(ABS(B177)&gt;B173/2,"","nu "))),"se încadrează în categoria întreprinderilor în dificultate")</f>
        <v>Solicitantul nu se încadrează în categoria întreprinderilor în dificultate</v>
      </c>
      <c r="C179" s="426"/>
      <c r="D179" s="426"/>
    </row>
    <row r="180" spans="1:4" x14ac:dyDescent="0.2">
      <c r="A180" s="276"/>
      <c r="B180" s="276"/>
      <c r="C180" s="276"/>
      <c r="D180" s="276"/>
    </row>
    <row r="181" spans="1:4" ht="28.5" customHeight="1" x14ac:dyDescent="0.2">
      <c r="A181" s="418" t="s">
        <v>456</v>
      </c>
      <c r="B181" s="418"/>
      <c r="C181" s="418"/>
      <c r="D181" s="418"/>
    </row>
    <row r="182" spans="1:4" ht="32.25" customHeight="1" x14ac:dyDescent="0.2">
      <c r="A182" s="440" t="s">
        <v>457</v>
      </c>
      <c r="B182" s="440"/>
      <c r="C182" s="440"/>
      <c r="D182" s="440"/>
    </row>
    <row r="183" spans="1:4" ht="30.75" customHeight="1" x14ac:dyDescent="0.2">
      <c r="A183" s="440" t="s">
        <v>458</v>
      </c>
      <c r="B183" s="440"/>
      <c r="C183" s="440"/>
      <c r="D183" s="440"/>
    </row>
    <row r="184" spans="1:4" ht="30" customHeight="1" x14ac:dyDescent="0.2">
      <c r="A184" s="440" t="s">
        <v>459</v>
      </c>
      <c r="B184" s="440"/>
      <c r="C184" s="440"/>
      <c r="D184" s="440"/>
    </row>
    <row r="185" spans="1:4" x14ac:dyDescent="0.2">
      <c r="A185" s="277" t="s">
        <v>460</v>
      </c>
      <c r="B185"/>
      <c r="C185"/>
      <c r="D185"/>
    </row>
    <row r="186" spans="1:4" x14ac:dyDescent="0.2">
      <c r="A186" s="277" t="s">
        <v>461</v>
      </c>
      <c r="B186"/>
      <c r="C186"/>
      <c r="D186"/>
    </row>
    <row r="187" spans="1:4" ht="20.25" customHeight="1" x14ac:dyDescent="0.2">
      <c r="A187" s="441" t="s">
        <v>462</v>
      </c>
      <c r="B187" s="441"/>
      <c r="C187" s="441"/>
      <c r="D187" s="441"/>
    </row>
    <row r="188" spans="1:4" ht="22.5" customHeight="1" x14ac:dyDescent="0.2">
      <c r="A188" s="441" t="s">
        <v>463</v>
      </c>
      <c r="B188" s="441"/>
      <c r="C188" s="441"/>
      <c r="D188" s="441"/>
    </row>
    <row r="189" spans="1:4" x14ac:dyDescent="0.2">
      <c r="A189" s="277" t="s">
        <v>464</v>
      </c>
      <c r="B189"/>
      <c r="C189"/>
      <c r="D189"/>
    </row>
    <row r="190" spans="1:4" x14ac:dyDescent="0.2">
      <c r="A190" s="277" t="s">
        <v>465</v>
      </c>
      <c r="B190"/>
      <c r="C190"/>
      <c r="D190"/>
    </row>
    <row r="191" spans="1:4" ht="32.25" customHeight="1" x14ac:dyDescent="0.2">
      <c r="A191" s="437" t="s">
        <v>466</v>
      </c>
      <c r="B191" s="437"/>
      <c r="C191" s="437"/>
      <c r="D191" s="437"/>
    </row>
    <row r="192" spans="1:4" ht="27.75" customHeight="1" x14ac:dyDescent="0.2">
      <c r="A192" s="437" t="s">
        <v>467</v>
      </c>
      <c r="B192" s="437"/>
      <c r="C192" s="437"/>
      <c r="D192" s="437"/>
    </row>
    <row r="193" spans="1:4" x14ac:dyDescent="0.2">
      <c r="A193" s="277"/>
      <c r="B193"/>
      <c r="C193"/>
      <c r="D193"/>
    </row>
    <row r="194" spans="1:4" ht="21.75" customHeight="1" thickBot="1" x14ac:dyDescent="0.25">
      <c r="A194" s="437" t="s">
        <v>468</v>
      </c>
      <c r="B194" s="437"/>
      <c r="C194" s="437"/>
      <c r="D194" s="437"/>
    </row>
    <row r="195" spans="1:4" ht="13.5" thickBot="1" x14ac:dyDescent="0.25">
      <c r="A195" s="278"/>
      <c r="B195" s="292" t="str">
        <f>C105</f>
        <v>N-1</v>
      </c>
      <c r="C195" s="292" t="str">
        <f>D105</f>
        <v>N</v>
      </c>
      <c r="D195" s="279"/>
    </row>
    <row r="196" spans="1:4" ht="13.5" thickBot="1" x14ac:dyDescent="0.25">
      <c r="A196" s="280" t="s">
        <v>469</v>
      </c>
      <c r="B196" s="281">
        <f>C42</f>
        <v>0</v>
      </c>
      <c r="C196" s="282">
        <f>D42</f>
        <v>0</v>
      </c>
      <c r="D196" s="283">
        <v>1</v>
      </c>
    </row>
    <row r="197" spans="1:4" ht="13.5" thickBot="1" x14ac:dyDescent="0.25">
      <c r="A197" s="280" t="s">
        <v>470</v>
      </c>
      <c r="B197" s="281">
        <f>C54</f>
        <v>0</v>
      </c>
      <c r="C197" s="281">
        <f>D54</f>
        <v>0</v>
      </c>
      <c r="D197" s="283">
        <v>2</v>
      </c>
    </row>
    <row r="198" spans="1:4" ht="13.5" thickBot="1" x14ac:dyDescent="0.25">
      <c r="A198" s="280" t="s">
        <v>471</v>
      </c>
      <c r="B198" s="281">
        <f>B196+B197</f>
        <v>0</v>
      </c>
      <c r="C198" s="281">
        <f>C196+C197</f>
        <v>0</v>
      </c>
      <c r="D198" s="283">
        <v>3</v>
      </c>
    </row>
    <row r="199" spans="1:4" ht="13.5" thickBot="1" x14ac:dyDescent="0.25">
      <c r="A199" s="280" t="s">
        <v>472</v>
      </c>
      <c r="B199" s="281">
        <f>C89</f>
        <v>0</v>
      </c>
      <c r="C199" s="281">
        <f>D89</f>
        <v>0</v>
      </c>
      <c r="D199" s="283">
        <v>4</v>
      </c>
    </row>
    <row r="200" spans="1:4" x14ac:dyDescent="0.2">
      <c r="A200" s="284" t="s">
        <v>473</v>
      </c>
      <c r="B200" s="443" t="e">
        <f>B198/B199</f>
        <v>#DIV/0!</v>
      </c>
      <c r="C200" s="443" t="e">
        <f>C198/C199</f>
        <v>#DIV/0!</v>
      </c>
      <c r="D200" s="445" t="s">
        <v>474</v>
      </c>
    </row>
    <row r="201" spans="1:4" ht="15" thickBot="1" x14ac:dyDescent="0.25">
      <c r="A201" s="280" t="s">
        <v>475</v>
      </c>
      <c r="B201" s="444"/>
      <c r="C201" s="444"/>
      <c r="D201" s="446"/>
    </row>
    <row r="202" spans="1:4" ht="13.5" thickBot="1" x14ac:dyDescent="0.25">
      <c r="A202" s="285" t="s">
        <v>476</v>
      </c>
      <c r="B202" s="286" t="s">
        <v>477</v>
      </c>
      <c r="C202" s="287" t="s">
        <v>478</v>
      </c>
      <c r="D202" s="447"/>
    </row>
    <row r="203" spans="1:4" ht="15" thickBot="1" x14ac:dyDescent="0.25">
      <c r="A203" s="280" t="s">
        <v>479</v>
      </c>
      <c r="B203" s="288">
        <f>C155</f>
        <v>0</v>
      </c>
      <c r="C203" s="288">
        <f>D155</f>
        <v>0</v>
      </c>
      <c r="D203" s="283">
        <v>5</v>
      </c>
    </row>
    <row r="204" spans="1:4" ht="13.5" thickBot="1" x14ac:dyDescent="0.25">
      <c r="A204" s="280" t="s">
        <v>480</v>
      </c>
      <c r="B204" s="281">
        <f>C153+C154</f>
        <v>0</v>
      </c>
      <c r="C204" s="281">
        <f>D153+D154</f>
        <v>0</v>
      </c>
      <c r="D204" s="283">
        <v>6</v>
      </c>
    </row>
    <row r="205" spans="1:4" ht="13.5" thickBot="1" x14ac:dyDescent="0.25">
      <c r="A205" s="280" t="s">
        <v>481</v>
      </c>
      <c r="B205" s="288">
        <f>C134</f>
        <v>0</v>
      </c>
      <c r="C205" s="288">
        <f>D134</f>
        <v>0</v>
      </c>
      <c r="D205" s="283">
        <v>7</v>
      </c>
    </row>
    <row r="206" spans="1:4" ht="13.5" thickBot="1" x14ac:dyDescent="0.25">
      <c r="A206" s="280" t="s">
        <v>482</v>
      </c>
      <c r="B206" s="289">
        <f>C120+C121+C123+C133</f>
        <v>0</v>
      </c>
      <c r="C206" s="289">
        <f>D120+D121+D123+D133</f>
        <v>0</v>
      </c>
      <c r="D206" s="283">
        <v>8</v>
      </c>
    </row>
    <row r="207" spans="1:4" ht="36.75" customHeight="1" thickBot="1" x14ac:dyDescent="0.25">
      <c r="A207" s="290" t="s">
        <v>483</v>
      </c>
      <c r="B207" s="288">
        <f>B203+B204+B205+B206</f>
        <v>0</v>
      </c>
      <c r="C207" s="288">
        <f>C203+C204+C205+C206</f>
        <v>0</v>
      </c>
      <c r="D207" s="283">
        <v>9</v>
      </c>
    </row>
    <row r="208" spans="1:4" x14ac:dyDescent="0.2">
      <c r="A208" s="284" t="s">
        <v>484</v>
      </c>
      <c r="B208" s="443" t="e">
        <f>B207/B205</f>
        <v>#DIV/0!</v>
      </c>
      <c r="C208" s="443" t="e">
        <f>C207/C205</f>
        <v>#DIV/0!</v>
      </c>
      <c r="D208" s="445" t="s">
        <v>485</v>
      </c>
    </row>
    <row r="209" spans="1:4" ht="15" thickBot="1" x14ac:dyDescent="0.25">
      <c r="A209" s="280" t="s">
        <v>486</v>
      </c>
      <c r="B209" s="444"/>
      <c r="C209" s="444"/>
      <c r="D209" s="446"/>
    </row>
    <row r="210" spans="1:4" ht="22.5" customHeight="1" thickBot="1" x14ac:dyDescent="0.25">
      <c r="A210" s="291" t="s">
        <v>461</v>
      </c>
      <c r="B210" s="286" t="s">
        <v>478</v>
      </c>
      <c r="C210" s="287" t="s">
        <v>487</v>
      </c>
      <c r="D210" s="447"/>
    </row>
    <row r="211" spans="1:4" ht="34.5" customHeight="1" x14ac:dyDescent="0.2">
      <c r="A211" s="442" t="s">
        <v>488</v>
      </c>
      <c r="B211" s="442"/>
      <c r="C211" s="442"/>
      <c r="D211" s="442"/>
    </row>
  </sheetData>
  <mergeCells count="26">
    <mergeCell ref="A211:D211"/>
    <mergeCell ref="A194:D194"/>
    <mergeCell ref="B200:B201"/>
    <mergeCell ref="C200:C201"/>
    <mergeCell ref="D200:D202"/>
    <mergeCell ref="B208:B209"/>
    <mergeCell ref="C208:C209"/>
    <mergeCell ref="D208:D210"/>
    <mergeCell ref="A192:D192"/>
    <mergeCell ref="A171:D171"/>
    <mergeCell ref="A172:D172"/>
    <mergeCell ref="A178:D178"/>
    <mergeCell ref="B179:D179"/>
    <mergeCell ref="A181:D181"/>
    <mergeCell ref="A182:D182"/>
    <mergeCell ref="A183:D183"/>
    <mergeCell ref="A184:D184"/>
    <mergeCell ref="A187:D187"/>
    <mergeCell ref="A188:D188"/>
    <mergeCell ref="A191:D191"/>
    <mergeCell ref="A167:D167"/>
    <mergeCell ref="A3:D3"/>
    <mergeCell ref="A104:D104"/>
    <mergeCell ref="A163:E163"/>
    <mergeCell ref="A164:D164"/>
    <mergeCell ref="A166:D16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J169"/>
  <sheetViews>
    <sheetView topLeftCell="A129" workbookViewId="0">
      <selection activeCell="B121" sqref="B121:C121"/>
    </sheetView>
  </sheetViews>
  <sheetFormatPr defaultColWidth="9.140625" defaultRowHeight="12.75" x14ac:dyDescent="0.2"/>
  <cols>
    <col min="1" max="1" width="41" style="400" customWidth="1"/>
    <col min="2" max="2" width="18.5703125" style="399" customWidth="1"/>
    <col min="3" max="3" width="20" style="399" customWidth="1"/>
    <col min="4" max="4" width="18.28515625" style="399" customWidth="1"/>
    <col min="5" max="5" width="13.85546875" style="330" customWidth="1"/>
    <col min="6" max="16384" width="9.140625" style="300"/>
  </cols>
  <sheetData>
    <row r="1" spans="1:5" s="295" customFormat="1" x14ac:dyDescent="0.2">
      <c r="A1" s="354" t="s">
        <v>489</v>
      </c>
      <c r="B1" s="355"/>
      <c r="C1" s="355"/>
      <c r="D1" s="355"/>
      <c r="E1" s="325"/>
    </row>
    <row r="2" spans="1:5" s="295" customFormat="1" x14ac:dyDescent="0.2">
      <c r="A2" s="356"/>
      <c r="B2" s="355"/>
      <c r="C2" s="355"/>
      <c r="D2" s="355"/>
      <c r="E2" s="325"/>
    </row>
    <row r="3" spans="1:5" s="295" customFormat="1" ht="67.5" customHeight="1" x14ac:dyDescent="0.2">
      <c r="A3" s="449" t="s">
        <v>604</v>
      </c>
      <c r="B3" s="449"/>
      <c r="C3" s="449"/>
      <c r="D3" s="449"/>
      <c r="E3" s="325"/>
    </row>
    <row r="4" spans="1:5" s="295" customFormat="1" x14ac:dyDescent="0.2">
      <c r="A4" s="450" t="s">
        <v>605</v>
      </c>
      <c r="B4" s="450"/>
      <c r="C4" s="450"/>
      <c r="D4" s="450"/>
      <c r="E4" s="325"/>
    </row>
    <row r="5" spans="1:5" s="295" customFormat="1" x14ac:dyDescent="0.2">
      <c r="A5" s="357" t="s">
        <v>492</v>
      </c>
      <c r="B5" s="355"/>
      <c r="C5" s="355"/>
      <c r="D5" s="355"/>
      <c r="E5" s="325"/>
    </row>
    <row r="6" spans="1:5" s="295" customFormat="1" ht="23.25" customHeight="1" x14ac:dyDescent="0.2">
      <c r="A6" s="451" t="s">
        <v>493</v>
      </c>
      <c r="B6" s="451"/>
      <c r="C6" s="451"/>
      <c r="D6" s="451"/>
      <c r="E6" s="325"/>
    </row>
    <row r="7" spans="1:5" s="362" customFormat="1" x14ac:dyDescent="0.2">
      <c r="A7" s="358"/>
      <c r="B7" s="359"/>
      <c r="C7" s="359"/>
      <c r="D7" s="360"/>
      <c r="E7" s="361"/>
    </row>
    <row r="8" spans="1:5" x14ac:dyDescent="0.2">
      <c r="A8" s="327"/>
      <c r="B8" s="363" t="s">
        <v>380</v>
      </c>
      <c r="C8" s="363" t="s">
        <v>381</v>
      </c>
      <c r="D8" s="363" t="s">
        <v>382</v>
      </c>
    </row>
    <row r="9" spans="1:5" s="301" customFormat="1" x14ac:dyDescent="0.2">
      <c r="A9" s="452" t="s">
        <v>11</v>
      </c>
      <c r="B9" s="453"/>
      <c r="C9" s="453"/>
      <c r="D9" s="454"/>
      <c r="E9" s="329"/>
    </row>
    <row r="10" spans="1:5" x14ac:dyDescent="0.2">
      <c r="A10" s="302" t="s">
        <v>12</v>
      </c>
      <c r="B10" s="303">
        <v>0</v>
      </c>
      <c r="C10" s="303">
        <v>0</v>
      </c>
      <c r="D10" s="303">
        <v>0</v>
      </c>
    </row>
    <row r="11" spans="1:5" x14ac:dyDescent="0.2">
      <c r="A11" s="302" t="s">
        <v>13</v>
      </c>
      <c r="B11" s="303">
        <v>0</v>
      </c>
      <c r="C11" s="303">
        <v>0</v>
      </c>
      <c r="D11" s="303">
        <v>0</v>
      </c>
    </row>
    <row r="12" spans="1:5" x14ac:dyDescent="0.2">
      <c r="A12" s="302" t="s">
        <v>14</v>
      </c>
      <c r="B12" s="303">
        <v>0</v>
      </c>
      <c r="C12" s="303">
        <v>0</v>
      </c>
      <c r="D12" s="303">
        <v>0</v>
      </c>
    </row>
    <row r="13" spans="1:5" x14ac:dyDescent="0.2">
      <c r="A13" s="304" t="s">
        <v>36</v>
      </c>
      <c r="B13" s="364">
        <f>SUM(B10:B12)</f>
        <v>0</v>
      </c>
      <c r="C13" s="364">
        <f>SUM(C10:C12)</f>
        <v>0</v>
      </c>
      <c r="D13" s="364">
        <f>SUM(D10:D12)</f>
        <v>0</v>
      </c>
    </row>
    <row r="14" spans="1:5" s="301" customFormat="1" x14ac:dyDescent="0.2">
      <c r="A14" s="455" t="s">
        <v>15</v>
      </c>
      <c r="B14" s="456"/>
      <c r="C14" s="456"/>
      <c r="D14" s="457"/>
      <c r="E14" s="329"/>
    </row>
    <row r="15" spans="1:5" x14ac:dyDescent="0.2">
      <c r="A15" s="302" t="s">
        <v>0</v>
      </c>
      <c r="B15" s="303">
        <v>0</v>
      </c>
      <c r="C15" s="303">
        <v>0</v>
      </c>
      <c r="D15" s="303">
        <v>0</v>
      </c>
    </row>
    <row r="16" spans="1:5" x14ac:dyDescent="0.2">
      <c r="A16" s="302" t="s">
        <v>10</v>
      </c>
      <c r="B16" s="303">
        <v>0</v>
      </c>
      <c r="C16" s="303">
        <v>0</v>
      </c>
      <c r="D16" s="303">
        <v>0</v>
      </c>
    </row>
    <row r="17" spans="1:10" x14ac:dyDescent="0.2">
      <c r="A17" s="302" t="s">
        <v>430</v>
      </c>
      <c r="B17" s="303">
        <v>0</v>
      </c>
      <c r="C17" s="303">
        <v>0</v>
      </c>
      <c r="D17" s="303">
        <v>0</v>
      </c>
    </row>
    <row r="18" spans="1:10" x14ac:dyDescent="0.2">
      <c r="A18" s="302" t="s">
        <v>9</v>
      </c>
      <c r="B18" s="303">
        <v>0</v>
      </c>
      <c r="C18" s="303">
        <v>0</v>
      </c>
      <c r="D18" s="303">
        <v>0</v>
      </c>
    </row>
    <row r="19" spans="1:10" s="301" customFormat="1" x14ac:dyDescent="0.2">
      <c r="A19" s="304" t="s">
        <v>37</v>
      </c>
      <c r="B19" s="364">
        <f>SUM(B15:B18)</f>
        <v>0</v>
      </c>
      <c r="C19" s="364">
        <f>SUM(C15:C18)</f>
        <v>0</v>
      </c>
      <c r="D19" s="364">
        <f>SUM(D15:D18)</f>
        <v>0</v>
      </c>
      <c r="E19" s="329"/>
    </row>
    <row r="20" spans="1:10" s="301" customFormat="1" x14ac:dyDescent="0.2">
      <c r="A20" s="304" t="s">
        <v>8</v>
      </c>
      <c r="B20" s="303">
        <v>0</v>
      </c>
      <c r="C20" s="303">
        <v>0</v>
      </c>
      <c r="D20" s="303">
        <v>0</v>
      </c>
      <c r="E20" s="329"/>
    </row>
    <row r="21" spans="1:10" s="308" customFormat="1" ht="25.5" x14ac:dyDescent="0.2">
      <c r="A21" s="304" t="s">
        <v>606</v>
      </c>
      <c r="B21" s="303">
        <v>0</v>
      </c>
      <c r="C21" s="303">
        <v>0</v>
      </c>
      <c r="D21" s="303">
        <v>0</v>
      </c>
      <c r="E21" s="365"/>
    </row>
    <row r="22" spans="1:10" s="310" customFormat="1" x14ac:dyDescent="0.2">
      <c r="A22" s="366" t="s">
        <v>607</v>
      </c>
      <c r="B22" s="303">
        <v>0</v>
      </c>
      <c r="C22" s="303">
        <v>0</v>
      </c>
      <c r="D22" s="303">
        <v>0</v>
      </c>
      <c r="E22" s="367"/>
    </row>
    <row r="23" spans="1:10" s="301" customFormat="1" ht="25.5" x14ac:dyDescent="0.2">
      <c r="A23" s="304" t="s">
        <v>608</v>
      </c>
      <c r="B23" s="364">
        <f>B19+B20-B21-B29</f>
        <v>0</v>
      </c>
      <c r="C23" s="364">
        <f t="shared" ref="C23:D23" si="0">C19+C20-C21-C29</f>
        <v>0</v>
      </c>
      <c r="D23" s="364">
        <f t="shared" si="0"/>
        <v>0</v>
      </c>
      <c r="E23" s="329"/>
    </row>
    <row r="24" spans="1:10" s="301" customFormat="1" x14ac:dyDescent="0.2">
      <c r="A24" s="304" t="s">
        <v>16</v>
      </c>
      <c r="B24" s="368">
        <f>B13+B23-B28</f>
        <v>0</v>
      </c>
      <c r="C24" s="368">
        <f>C13+C23-C28</f>
        <v>0</v>
      </c>
      <c r="D24" s="368">
        <f>D13+D23-D28</f>
        <v>0</v>
      </c>
    </row>
    <row r="25" spans="1:10" ht="25.5" x14ac:dyDescent="0.2">
      <c r="A25" s="304" t="s">
        <v>609</v>
      </c>
      <c r="B25" s="369">
        <v>0</v>
      </c>
      <c r="C25" s="369">
        <v>0</v>
      </c>
      <c r="D25" s="369">
        <v>0</v>
      </c>
    </row>
    <row r="26" spans="1:10" s="301" customFormat="1" x14ac:dyDescent="0.2">
      <c r="A26" s="304" t="s">
        <v>610</v>
      </c>
      <c r="B26" s="369">
        <v>0</v>
      </c>
      <c r="C26" s="369">
        <v>0</v>
      </c>
      <c r="D26" s="369">
        <v>0</v>
      </c>
      <c r="E26" s="329"/>
    </row>
    <row r="27" spans="1:10" s="301" customFormat="1" x14ac:dyDescent="0.2">
      <c r="A27" s="370" t="s">
        <v>17</v>
      </c>
      <c r="B27" s="306">
        <f>B28+B29</f>
        <v>0</v>
      </c>
      <c r="C27" s="306">
        <f>C28+C29</f>
        <v>0</v>
      </c>
      <c r="D27" s="306">
        <f t="shared" ref="D27" si="1">D28+D29</f>
        <v>0</v>
      </c>
      <c r="E27" s="329"/>
    </row>
    <row r="28" spans="1:10" x14ac:dyDescent="0.2">
      <c r="A28" s="302" t="s">
        <v>611</v>
      </c>
      <c r="B28" s="303">
        <v>0</v>
      </c>
      <c r="C28" s="303">
        <v>0</v>
      </c>
      <c r="D28" s="303">
        <v>0</v>
      </c>
    </row>
    <row r="29" spans="1:10" x14ac:dyDescent="0.2">
      <c r="A29" s="302" t="s">
        <v>612</v>
      </c>
      <c r="B29" s="303">
        <v>0</v>
      </c>
      <c r="C29" s="303">
        <v>0</v>
      </c>
      <c r="D29" s="303">
        <v>0</v>
      </c>
    </row>
    <row r="30" spans="1:10" s="301" customFormat="1" x14ac:dyDescent="0.2">
      <c r="A30" s="455" t="s">
        <v>18</v>
      </c>
      <c r="B30" s="456"/>
      <c r="C30" s="456"/>
      <c r="D30" s="457"/>
      <c r="E30" s="329"/>
    </row>
    <row r="31" spans="1:10" x14ac:dyDescent="0.2">
      <c r="A31" s="302" t="s">
        <v>155</v>
      </c>
      <c r="B31" s="303">
        <v>0</v>
      </c>
      <c r="C31" s="303">
        <v>0</v>
      </c>
      <c r="D31" s="303">
        <v>0</v>
      </c>
    </row>
    <row r="32" spans="1:10" x14ac:dyDescent="0.2">
      <c r="A32" s="302" t="s">
        <v>613</v>
      </c>
      <c r="B32" s="303">
        <v>0</v>
      </c>
      <c r="C32" s="303">
        <v>0</v>
      </c>
      <c r="D32" s="303">
        <v>0</v>
      </c>
      <c r="E32" s="361"/>
      <c r="F32" s="362"/>
      <c r="G32" s="362"/>
      <c r="H32" s="362"/>
      <c r="I32" s="362"/>
      <c r="J32" s="362"/>
    </row>
    <row r="33" spans="1:7" x14ac:dyDescent="0.2">
      <c r="A33" s="302" t="s">
        <v>614</v>
      </c>
      <c r="B33" s="303">
        <v>0</v>
      </c>
      <c r="C33" s="303">
        <v>0</v>
      </c>
      <c r="D33" s="303">
        <v>0</v>
      </c>
    </row>
    <row r="34" spans="1:7" x14ac:dyDescent="0.2">
      <c r="A34" s="302" t="s">
        <v>615</v>
      </c>
      <c r="B34" s="303">
        <v>0</v>
      </c>
      <c r="C34" s="303">
        <v>0</v>
      </c>
      <c r="D34" s="303">
        <v>0</v>
      </c>
    </row>
    <row r="35" spans="1:7" x14ac:dyDescent="0.2">
      <c r="A35" s="302" t="s">
        <v>616</v>
      </c>
      <c r="B35" s="371">
        <f>B36-B37</f>
        <v>0</v>
      </c>
      <c r="C35" s="371">
        <f t="shared" ref="C35:D35" si="2">C36-C37</f>
        <v>0</v>
      </c>
      <c r="D35" s="371">
        <f t="shared" si="2"/>
        <v>0</v>
      </c>
    </row>
    <row r="36" spans="1:7" ht="25.5" x14ac:dyDescent="0.2">
      <c r="A36" s="302" t="s">
        <v>617</v>
      </c>
      <c r="B36" s="303">
        <v>0</v>
      </c>
      <c r="C36" s="303">
        <v>0</v>
      </c>
      <c r="D36" s="303">
        <v>0</v>
      </c>
    </row>
    <row r="37" spans="1:7" ht="25.5" x14ac:dyDescent="0.2">
      <c r="A37" s="302" t="s">
        <v>618</v>
      </c>
      <c r="B37" s="303">
        <v>0</v>
      </c>
      <c r="C37" s="303">
        <v>0</v>
      </c>
      <c r="D37" s="303">
        <v>0</v>
      </c>
    </row>
    <row r="38" spans="1:7" x14ac:dyDescent="0.2">
      <c r="A38" s="302" t="s">
        <v>619</v>
      </c>
      <c r="B38" s="371">
        <f>B39-B40</f>
        <v>0</v>
      </c>
      <c r="C38" s="371">
        <f t="shared" ref="C38:D38" si="3">C39-C40</f>
        <v>0</v>
      </c>
      <c r="D38" s="371">
        <f t="shared" si="3"/>
        <v>0</v>
      </c>
    </row>
    <row r="39" spans="1:7" ht="25.5" x14ac:dyDescent="0.2">
      <c r="A39" s="302" t="s">
        <v>620</v>
      </c>
      <c r="B39" s="303">
        <v>0</v>
      </c>
      <c r="C39" s="303">
        <v>0</v>
      </c>
      <c r="D39" s="303">
        <v>0</v>
      </c>
    </row>
    <row r="40" spans="1:7" ht="25.5" x14ac:dyDescent="0.2">
      <c r="A40" s="302" t="s">
        <v>621</v>
      </c>
      <c r="B40" s="303">
        <v>0</v>
      </c>
      <c r="C40" s="303">
        <v>0</v>
      </c>
      <c r="D40" s="303">
        <v>0</v>
      </c>
    </row>
    <row r="41" spans="1:7" x14ac:dyDescent="0.2">
      <c r="A41" s="302" t="s">
        <v>622</v>
      </c>
      <c r="B41" s="306">
        <f>SUM(B42:B43)</f>
        <v>0</v>
      </c>
      <c r="C41" s="306">
        <f>SUM(C42:C43)</f>
        <v>0</v>
      </c>
      <c r="D41" s="306">
        <f t="shared" ref="D41" si="4">SUM(D42:D43)</f>
        <v>0</v>
      </c>
    </row>
    <row r="42" spans="1:7" ht="25.5" x14ac:dyDescent="0.2">
      <c r="A42" s="302" t="s">
        <v>623</v>
      </c>
      <c r="B42" s="303">
        <v>0</v>
      </c>
      <c r="C42" s="303">
        <v>0</v>
      </c>
      <c r="D42" s="303">
        <v>0</v>
      </c>
    </row>
    <row r="43" spans="1:7" ht="25.5" x14ac:dyDescent="0.2">
      <c r="A43" s="302" t="s">
        <v>624</v>
      </c>
      <c r="B43" s="303">
        <v>0</v>
      </c>
      <c r="C43" s="303">
        <v>0</v>
      </c>
      <c r="D43" s="303">
        <v>0</v>
      </c>
    </row>
    <row r="44" spans="1:7" x14ac:dyDescent="0.2">
      <c r="A44" s="304" t="s">
        <v>40</v>
      </c>
      <c r="B44" s="364">
        <f>B31+B33+B34+B35+B38-B41</f>
        <v>0</v>
      </c>
      <c r="C44" s="364">
        <f>C31+C33+C34+C35+C38-C41</f>
        <v>0</v>
      </c>
      <c r="D44" s="364">
        <f t="shared" ref="D44" si="5">D31+D33+D34+D35+D38-D41</f>
        <v>0</v>
      </c>
    </row>
    <row r="45" spans="1:7" s="310" customFormat="1" ht="25.5" x14ac:dyDescent="0.2">
      <c r="A45" s="372" t="s">
        <v>625</v>
      </c>
      <c r="B45" s="303">
        <v>0</v>
      </c>
      <c r="C45" s="303">
        <v>0</v>
      </c>
      <c r="D45" s="303">
        <v>0</v>
      </c>
      <c r="E45" s="367"/>
      <c r="G45" s="373"/>
    </row>
    <row r="46" spans="1:7" s="310" customFormat="1" ht="25.5" x14ac:dyDescent="0.2">
      <c r="A46" s="374" t="s">
        <v>626</v>
      </c>
      <c r="B46" s="303">
        <v>0</v>
      </c>
      <c r="C46" s="303">
        <v>0</v>
      </c>
      <c r="D46" s="303">
        <v>0</v>
      </c>
      <c r="E46" s="367"/>
      <c r="G46" s="375"/>
    </row>
    <row r="47" spans="1:7" s="310" customFormat="1" ht="25.5" x14ac:dyDescent="0.2">
      <c r="A47" s="374" t="s">
        <v>627</v>
      </c>
      <c r="B47" s="303">
        <v>0</v>
      </c>
      <c r="C47" s="303">
        <v>0</v>
      </c>
      <c r="D47" s="303">
        <v>0</v>
      </c>
      <c r="E47" s="367"/>
      <c r="G47" s="375"/>
    </row>
    <row r="48" spans="1:7" s="310" customFormat="1" ht="25.5" x14ac:dyDescent="0.2">
      <c r="A48" s="374" t="s">
        <v>628</v>
      </c>
      <c r="B48" s="303">
        <v>0</v>
      </c>
      <c r="C48" s="303">
        <v>0</v>
      </c>
      <c r="D48" s="303">
        <v>0</v>
      </c>
      <c r="E48" s="367"/>
      <c r="G48" s="375"/>
    </row>
    <row r="49" spans="1:7" ht="14.25" x14ac:dyDescent="0.2">
      <c r="A49" s="304" t="s">
        <v>43</v>
      </c>
      <c r="B49" s="364">
        <f>B44+SUM(B45:B48)</f>
        <v>0</v>
      </c>
      <c r="C49" s="364">
        <f>C44+SUM(C45:C48)</f>
        <v>0</v>
      </c>
      <c r="D49" s="364">
        <f>D44+SUM(D45:D48)</f>
        <v>0</v>
      </c>
      <c r="G49" s="375"/>
    </row>
    <row r="50" spans="1:7" s="301" customFormat="1" ht="14.25" x14ac:dyDescent="0.2">
      <c r="A50" s="304" t="s">
        <v>33</v>
      </c>
      <c r="B50" s="364">
        <f>B13+B19+B20</f>
        <v>0</v>
      </c>
      <c r="C50" s="364">
        <f>C13+C19+C20</f>
        <v>0</v>
      </c>
      <c r="D50" s="364">
        <f>D13+D19+D20</f>
        <v>0</v>
      </c>
      <c r="E50" s="329"/>
      <c r="G50" s="375"/>
    </row>
    <row r="51" spans="1:7" s="301" customFormat="1" ht="14.25" x14ac:dyDescent="0.2">
      <c r="A51" s="304" t="s">
        <v>34</v>
      </c>
      <c r="B51" s="364">
        <f>B49+B21+B25+B26+B27</f>
        <v>0</v>
      </c>
      <c r="C51" s="364">
        <f>C49+C21+C25+C26+C27</f>
        <v>0</v>
      </c>
      <c r="D51" s="364">
        <f>D49+D21+D25+D26+D27</f>
        <v>0</v>
      </c>
      <c r="E51" s="329"/>
      <c r="G51" s="375"/>
    </row>
    <row r="52" spans="1:7" s="379" customFormat="1" x14ac:dyDescent="0.2">
      <c r="A52" s="376" t="s">
        <v>562</v>
      </c>
      <c r="B52" s="377" t="str">
        <f>IF(B50-B51=0,"da","nu")</f>
        <v>da</v>
      </c>
      <c r="C52" s="377" t="str">
        <f>IF(C50-C51=0,"da","nu")</f>
        <v>da</v>
      </c>
      <c r="D52" s="377" t="str">
        <f>IF(D50-D51=0,"da","nu")</f>
        <v>da</v>
      </c>
      <c r="E52" s="378"/>
    </row>
    <row r="55" spans="1:7" x14ac:dyDescent="0.2">
      <c r="A55" s="293" t="s">
        <v>629</v>
      </c>
      <c r="B55" s="380"/>
      <c r="C55" s="380"/>
      <c r="D55" s="380"/>
    </row>
    <row r="56" spans="1:7" x14ac:dyDescent="0.2">
      <c r="A56" s="293"/>
      <c r="B56" s="380"/>
      <c r="C56" s="380"/>
      <c r="D56" s="380"/>
    </row>
    <row r="57" spans="1:7" x14ac:dyDescent="0.2">
      <c r="A57" s="449" t="s">
        <v>604</v>
      </c>
      <c r="B57" s="449"/>
      <c r="C57" s="449"/>
      <c r="D57" s="449"/>
    </row>
    <row r="58" spans="1:7" x14ac:dyDescent="0.2">
      <c r="A58" s="293"/>
      <c r="B58" s="380"/>
      <c r="C58" s="380"/>
      <c r="D58" s="380"/>
    </row>
    <row r="59" spans="1:7" x14ac:dyDescent="0.2">
      <c r="A59" s="295"/>
      <c r="B59" s="380"/>
      <c r="C59" s="380"/>
      <c r="D59" s="380"/>
    </row>
    <row r="60" spans="1:7" x14ac:dyDescent="0.2">
      <c r="A60" s="450" t="s">
        <v>605</v>
      </c>
      <c r="B60" s="450"/>
      <c r="C60" s="450"/>
      <c r="D60" s="450"/>
    </row>
    <row r="61" spans="1:7" x14ac:dyDescent="0.2">
      <c r="A61" s="295" t="s">
        <v>630</v>
      </c>
      <c r="B61" s="380"/>
      <c r="C61" s="380"/>
      <c r="D61" s="380"/>
    </row>
    <row r="62" spans="1:7" x14ac:dyDescent="0.2">
      <c r="A62" s="381" t="s">
        <v>631</v>
      </c>
      <c r="B62" s="380"/>
      <c r="C62" s="380"/>
      <c r="D62" s="380"/>
    </row>
    <row r="63" spans="1:7" x14ac:dyDescent="0.2">
      <c r="A63" s="382"/>
      <c r="B63" s="380"/>
      <c r="C63" s="380"/>
      <c r="D63" s="355" t="s">
        <v>632</v>
      </c>
    </row>
    <row r="64" spans="1:7" x14ac:dyDescent="0.2">
      <c r="A64" s="383"/>
      <c r="B64" s="384" t="str">
        <f>B8</f>
        <v>N-2</v>
      </c>
      <c r="C64" s="384" t="str">
        <f t="shared" ref="C64:D64" si="6">C8</f>
        <v>N-1</v>
      </c>
      <c r="D64" s="384" t="str">
        <f t="shared" si="6"/>
        <v>N</v>
      </c>
    </row>
    <row r="65" spans="1:4" x14ac:dyDescent="0.2">
      <c r="A65" s="385" t="s">
        <v>633</v>
      </c>
      <c r="B65" s="303">
        <v>0</v>
      </c>
      <c r="C65" s="303">
        <v>0</v>
      </c>
      <c r="D65" s="303">
        <v>0</v>
      </c>
    </row>
    <row r="66" spans="1:4" ht="38.25" x14ac:dyDescent="0.2">
      <c r="A66" s="374" t="s">
        <v>634</v>
      </c>
      <c r="B66" s="303">
        <v>0</v>
      </c>
      <c r="C66" s="303">
        <v>0</v>
      </c>
      <c r="D66" s="303">
        <v>0</v>
      </c>
    </row>
    <row r="67" spans="1:4" x14ac:dyDescent="0.2">
      <c r="A67" s="385" t="s">
        <v>635</v>
      </c>
      <c r="B67" s="303">
        <v>0</v>
      </c>
      <c r="C67" s="303">
        <v>0</v>
      </c>
      <c r="D67" s="303">
        <v>0</v>
      </c>
    </row>
    <row r="68" spans="1:4" x14ac:dyDescent="0.2">
      <c r="A68" s="383" t="s">
        <v>636</v>
      </c>
      <c r="B68" s="305">
        <f>B65-B67</f>
        <v>0</v>
      </c>
      <c r="C68" s="305">
        <f>C65-C67</f>
        <v>0</v>
      </c>
      <c r="D68" s="305">
        <f>D65-D67</f>
        <v>0</v>
      </c>
    </row>
    <row r="69" spans="1:4" x14ac:dyDescent="0.2">
      <c r="A69" s="383" t="s">
        <v>637</v>
      </c>
      <c r="B69" s="305">
        <f>IF(B68&lt;0,"",B68)</f>
        <v>0</v>
      </c>
      <c r="C69" s="305">
        <f>IF(C68&lt;0,"",C68)</f>
        <v>0</v>
      </c>
      <c r="D69" s="305">
        <f>IF(D68&lt;0,"",D68)</f>
        <v>0</v>
      </c>
    </row>
    <row r="70" spans="1:4" x14ac:dyDescent="0.2">
      <c r="A70" s="383" t="s">
        <v>638</v>
      </c>
      <c r="B70" s="305" t="str">
        <f>IF(B68&lt;0,-B68,"")</f>
        <v/>
      </c>
      <c r="C70" s="305" t="str">
        <f>IF(C68&lt;0,-C68,"")</f>
        <v/>
      </c>
      <c r="D70" s="305" t="str">
        <f>IF(D68&lt;0,-D68,"")</f>
        <v/>
      </c>
    </row>
    <row r="71" spans="1:4" x14ac:dyDescent="0.2">
      <c r="A71" s="385" t="s">
        <v>639</v>
      </c>
      <c r="B71" s="303">
        <v>0</v>
      </c>
      <c r="C71" s="303">
        <v>0</v>
      </c>
      <c r="D71" s="303">
        <v>0</v>
      </c>
    </row>
    <row r="72" spans="1:4" x14ac:dyDescent="0.2">
      <c r="A72" s="385" t="s">
        <v>640</v>
      </c>
      <c r="B72" s="303">
        <v>0</v>
      </c>
      <c r="C72" s="303">
        <v>0</v>
      </c>
      <c r="D72" s="303">
        <v>0</v>
      </c>
    </row>
    <row r="73" spans="1:4" x14ac:dyDescent="0.2">
      <c r="A73" s="383" t="s">
        <v>641</v>
      </c>
      <c r="B73" s="305">
        <f>B71-B72</f>
        <v>0</v>
      </c>
      <c r="C73" s="305">
        <f>C71-C72</f>
        <v>0</v>
      </c>
      <c r="D73" s="305">
        <f>D71-D72</f>
        <v>0</v>
      </c>
    </row>
    <row r="74" spans="1:4" x14ac:dyDescent="0.2">
      <c r="A74" s="383" t="s">
        <v>637</v>
      </c>
      <c r="B74" s="305">
        <f>IF(B73&lt;0,"",B73)</f>
        <v>0</v>
      </c>
      <c r="C74" s="305">
        <f>IF(C73&lt;0,"",C73)</f>
        <v>0</v>
      </c>
      <c r="D74" s="305">
        <f>IF(D73&lt;0,"",D73)</f>
        <v>0</v>
      </c>
    </row>
    <row r="75" spans="1:4" x14ac:dyDescent="0.2">
      <c r="A75" s="383" t="s">
        <v>638</v>
      </c>
      <c r="B75" s="305" t="str">
        <f>IF(B73&lt;0,-B73,"")</f>
        <v/>
      </c>
      <c r="C75" s="305" t="str">
        <f>IF(C73&lt;0,-C73,"")</f>
        <v/>
      </c>
      <c r="D75" s="305" t="str">
        <f>IF(D73&lt;0,-D73,"")</f>
        <v/>
      </c>
    </row>
    <row r="76" spans="1:4" x14ac:dyDescent="0.2">
      <c r="A76" s="385" t="s">
        <v>642</v>
      </c>
      <c r="B76" s="303">
        <v>0</v>
      </c>
      <c r="C76" s="303">
        <v>0</v>
      </c>
      <c r="D76" s="303">
        <v>0</v>
      </c>
    </row>
    <row r="77" spans="1:4" x14ac:dyDescent="0.2">
      <c r="A77" s="385" t="s">
        <v>643</v>
      </c>
      <c r="B77" s="303">
        <v>0</v>
      </c>
      <c r="C77" s="303">
        <v>0</v>
      </c>
      <c r="D77" s="303">
        <v>0</v>
      </c>
    </row>
    <row r="78" spans="1:4" x14ac:dyDescent="0.2">
      <c r="A78" s="383" t="s">
        <v>644</v>
      </c>
      <c r="B78" s="305">
        <f>B76-B77</f>
        <v>0</v>
      </c>
      <c r="C78" s="305">
        <f>C76-C77</f>
        <v>0</v>
      </c>
      <c r="D78" s="305">
        <f>D76-D77</f>
        <v>0</v>
      </c>
    </row>
    <row r="79" spans="1:4" x14ac:dyDescent="0.2">
      <c r="A79" s="383" t="s">
        <v>645</v>
      </c>
      <c r="B79" s="305">
        <f>IF(B78&lt;0,"",B78)</f>
        <v>0</v>
      </c>
      <c r="C79" s="305">
        <f>IF(C78&lt;0,"",C78)</f>
        <v>0</v>
      </c>
      <c r="D79" s="305">
        <f>IF(D78&lt;0,"",D78)</f>
        <v>0</v>
      </c>
    </row>
    <row r="80" spans="1:4" x14ac:dyDescent="0.2">
      <c r="A80" s="383" t="s">
        <v>646</v>
      </c>
      <c r="B80" s="305" t="str">
        <f>IF(B78&lt;0,-B78,"")</f>
        <v/>
      </c>
      <c r="C80" s="305" t="str">
        <f>IF(C78&lt;0,-C78,"")</f>
        <v/>
      </c>
      <c r="D80" s="305" t="str">
        <f>IF(D78&lt;0,-D78,"")</f>
        <v/>
      </c>
    </row>
    <row r="81" spans="1:5" x14ac:dyDescent="0.2">
      <c r="A81" s="383" t="s">
        <v>647</v>
      </c>
      <c r="B81" s="305">
        <f>B65+B71+B76</f>
        <v>0</v>
      </c>
      <c r="C81" s="305">
        <f>C65+C71+C76</f>
        <v>0</v>
      </c>
      <c r="D81" s="305">
        <f>D65+D71+D76</f>
        <v>0</v>
      </c>
    </row>
    <row r="82" spans="1:5" x14ac:dyDescent="0.2">
      <c r="A82" s="383" t="s">
        <v>648</v>
      </c>
      <c r="B82" s="305">
        <f t="shared" ref="B82:D82" si="7">B67+B72+B77</f>
        <v>0</v>
      </c>
      <c r="C82" s="305">
        <f t="shared" si="7"/>
        <v>0</v>
      </c>
      <c r="D82" s="305">
        <f t="shared" si="7"/>
        <v>0</v>
      </c>
    </row>
    <row r="83" spans="1:5" x14ac:dyDescent="0.2">
      <c r="A83" s="383" t="s">
        <v>649</v>
      </c>
      <c r="B83" s="305">
        <f>B81-B82</f>
        <v>0</v>
      </c>
      <c r="C83" s="305">
        <f>C81-C82</f>
        <v>0</v>
      </c>
      <c r="D83" s="305">
        <f>D81-D82</f>
        <v>0</v>
      </c>
    </row>
    <row r="84" spans="1:5" x14ac:dyDescent="0.2">
      <c r="A84" s="383" t="s">
        <v>650</v>
      </c>
      <c r="B84" s="305">
        <f>IF(B83&lt;0,"",B83)</f>
        <v>0</v>
      </c>
      <c r="C84" s="305">
        <f>IF(C83&lt;0,"",C83)</f>
        <v>0</v>
      </c>
      <c r="D84" s="305">
        <f>IF(D83&lt;0,"",D83)</f>
        <v>0</v>
      </c>
    </row>
    <row r="85" spans="1:5" x14ac:dyDescent="0.2">
      <c r="A85" s="383" t="s">
        <v>651</v>
      </c>
      <c r="B85" s="305" t="str">
        <f>IF(B83&lt;0,-B83,"")</f>
        <v/>
      </c>
      <c r="C85" s="305" t="str">
        <f>IF(C83&lt;0,-C83,"")</f>
        <v/>
      </c>
      <c r="D85" s="305" t="str">
        <f>IF(D83&lt;0,-D83,"")</f>
        <v/>
      </c>
    </row>
    <row r="87" spans="1:5" x14ac:dyDescent="0.2">
      <c r="A87" s="335" t="s">
        <v>453</v>
      </c>
      <c r="B87" s="335"/>
      <c r="C87" s="335"/>
      <c r="D87" s="335"/>
      <c r="E87" s="336"/>
    </row>
    <row r="88" spans="1:5" x14ac:dyDescent="0.2">
      <c r="A88" s="338"/>
      <c r="B88" s="338"/>
      <c r="C88" s="338"/>
      <c r="D88" s="338"/>
      <c r="E88" s="338"/>
    </row>
    <row r="89" spans="1:5" x14ac:dyDescent="0.2">
      <c r="A89" s="458" t="s">
        <v>178</v>
      </c>
      <c r="B89" s="458"/>
      <c r="C89" s="458"/>
      <c r="D89" s="458"/>
      <c r="E89" s="458"/>
    </row>
    <row r="90" spans="1:5" x14ac:dyDescent="0.2">
      <c r="A90" s="458" t="s">
        <v>319</v>
      </c>
      <c r="B90" s="458"/>
      <c r="C90" s="458"/>
      <c r="D90" s="458"/>
      <c r="E90" s="339"/>
    </row>
    <row r="91" spans="1:5" x14ac:dyDescent="0.2">
      <c r="A91" s="386"/>
      <c r="B91" s="387"/>
      <c r="C91" s="387"/>
      <c r="D91" s="387"/>
      <c r="E91" s="337"/>
    </row>
    <row r="92" spans="1:5" ht="54.75" customHeight="1" x14ac:dyDescent="0.2">
      <c r="A92" s="459" t="s">
        <v>652</v>
      </c>
      <c r="B92" s="459"/>
      <c r="C92" s="459"/>
      <c r="D92" s="459"/>
      <c r="E92" s="337"/>
    </row>
    <row r="93" spans="1:5" x14ac:dyDescent="0.2">
      <c r="A93" s="448" t="s">
        <v>177</v>
      </c>
      <c r="B93" s="448"/>
      <c r="C93" s="448"/>
      <c r="D93" s="448"/>
      <c r="E93" s="337"/>
    </row>
    <row r="94" spans="1:5" x14ac:dyDescent="0.2">
      <c r="A94" s="388" t="s">
        <v>169</v>
      </c>
      <c r="B94" s="388">
        <f>D35</f>
        <v>0</v>
      </c>
      <c r="C94" s="388"/>
      <c r="D94" s="388"/>
      <c r="E94" s="337"/>
    </row>
    <row r="95" spans="1:5" x14ac:dyDescent="0.2">
      <c r="A95" s="388" t="s">
        <v>170</v>
      </c>
      <c r="B95" s="388">
        <f>D38</f>
        <v>0</v>
      </c>
      <c r="C95" s="388"/>
      <c r="D95" s="388"/>
      <c r="E95" s="337"/>
    </row>
    <row r="96" spans="1:5" x14ac:dyDescent="0.2">
      <c r="A96" s="389" t="s">
        <v>171</v>
      </c>
      <c r="B96" s="390">
        <f>B94+B95</f>
        <v>0</v>
      </c>
      <c r="C96" s="389"/>
      <c r="D96" s="389"/>
      <c r="E96" s="337"/>
    </row>
    <row r="97" spans="1:5" x14ac:dyDescent="0.2">
      <c r="A97" s="461" t="s">
        <v>172</v>
      </c>
      <c r="B97" s="461"/>
      <c r="C97" s="461"/>
      <c r="D97" s="461"/>
      <c r="E97" s="337"/>
    </row>
    <row r="98" spans="1:5" x14ac:dyDescent="0.2">
      <c r="A98" s="462" t="s">
        <v>653</v>
      </c>
      <c r="B98" s="462"/>
      <c r="C98" s="462"/>
      <c r="D98" s="462"/>
      <c r="E98" s="337"/>
    </row>
    <row r="99" spans="1:5" x14ac:dyDescent="0.2">
      <c r="A99" s="388" t="s">
        <v>173</v>
      </c>
      <c r="B99" s="388">
        <f>D32</f>
        <v>0</v>
      </c>
      <c r="C99" s="388"/>
      <c r="D99" s="388"/>
      <c r="E99" s="337"/>
    </row>
    <row r="100" spans="1:5" hidden="1" x14ac:dyDescent="0.2">
      <c r="A100" s="388" t="s">
        <v>174</v>
      </c>
      <c r="B100" s="388"/>
      <c r="C100" s="388"/>
      <c r="D100" s="388"/>
      <c r="E100" s="337"/>
    </row>
    <row r="101" spans="1:5" x14ac:dyDescent="0.2">
      <c r="A101" s="391" t="s">
        <v>175</v>
      </c>
      <c r="B101" s="388">
        <f>D33</f>
        <v>0</v>
      </c>
      <c r="C101" s="391"/>
      <c r="D101" s="391"/>
      <c r="E101" s="337"/>
    </row>
    <row r="102" spans="1:5" x14ac:dyDescent="0.2">
      <c r="A102" s="391" t="s">
        <v>176</v>
      </c>
      <c r="B102" s="388">
        <f>D34</f>
        <v>0</v>
      </c>
      <c r="C102" s="391"/>
      <c r="D102" s="391"/>
      <c r="E102" s="337"/>
    </row>
    <row r="103" spans="1:5" x14ac:dyDescent="0.2">
      <c r="A103" s="392" t="s">
        <v>383</v>
      </c>
      <c r="B103" s="390">
        <f>B96+SUM(B100:B102)</f>
        <v>0</v>
      </c>
      <c r="C103" s="392"/>
      <c r="D103" s="392"/>
      <c r="E103" s="337"/>
    </row>
    <row r="104" spans="1:5" x14ac:dyDescent="0.2">
      <c r="A104" s="463" t="s">
        <v>384</v>
      </c>
      <c r="B104" s="463"/>
      <c r="C104" s="463"/>
      <c r="D104" s="463"/>
      <c r="E104" s="337"/>
    </row>
    <row r="105" spans="1:5" x14ac:dyDescent="0.2">
      <c r="A105" s="393" t="s">
        <v>179</v>
      </c>
      <c r="B105" s="464" t="str">
        <f>CONCATENATE("Solicitantul ",IF(B96&gt;=0,"nu ",IF(B103&gt;=0,"nu ", IF(ABS(B103)&gt;B99/2,"","nu "))),"se încadrează în categoria întreprinderilor în dificultate")</f>
        <v>Solicitantul nu se încadrează în categoria întreprinderilor în dificultate</v>
      </c>
      <c r="C105" s="464"/>
      <c r="D105" s="464"/>
      <c r="E105" s="337"/>
    </row>
    <row r="106" spans="1:5" x14ac:dyDescent="0.2">
      <c r="A106" s="394"/>
      <c r="B106" s="394"/>
      <c r="C106" s="394"/>
      <c r="D106" s="394"/>
      <c r="E106" s="337"/>
    </row>
    <row r="107" spans="1:5" ht="33" customHeight="1" x14ac:dyDescent="0.2">
      <c r="A107" s="459" t="s">
        <v>456</v>
      </c>
      <c r="B107" s="459"/>
      <c r="C107" s="459"/>
      <c r="D107" s="459"/>
      <c r="E107" s="337"/>
    </row>
    <row r="108" spans="1:5" ht="33.75" customHeight="1" x14ac:dyDescent="0.2">
      <c r="A108" s="465" t="s">
        <v>457</v>
      </c>
      <c r="B108" s="465"/>
      <c r="C108" s="465"/>
      <c r="D108" s="465"/>
      <c r="E108" s="337"/>
    </row>
    <row r="109" spans="1:5" s="337" customFormat="1" ht="30.75" customHeight="1" x14ac:dyDescent="0.2">
      <c r="A109" s="465" t="s">
        <v>458</v>
      </c>
      <c r="B109" s="465"/>
      <c r="C109" s="465"/>
      <c r="D109" s="465"/>
    </row>
    <row r="110" spans="1:5" s="337" customFormat="1" ht="30" customHeight="1" x14ac:dyDescent="0.2">
      <c r="A110" s="465" t="s">
        <v>596</v>
      </c>
      <c r="B110" s="465"/>
      <c r="C110" s="465"/>
      <c r="D110" s="465"/>
    </row>
    <row r="111" spans="1:5" s="337" customFormat="1" x14ac:dyDescent="0.2">
      <c r="A111" s="340" t="s">
        <v>460</v>
      </c>
      <c r="B111" s="341"/>
      <c r="C111" s="341"/>
      <c r="D111" s="341"/>
    </row>
    <row r="112" spans="1:5" s="337" customFormat="1" x14ac:dyDescent="0.2">
      <c r="A112" s="340" t="s">
        <v>461</v>
      </c>
      <c r="B112" s="341"/>
      <c r="C112" s="341"/>
      <c r="D112" s="341"/>
    </row>
    <row r="113" spans="1:4" s="337" customFormat="1" ht="20.25" customHeight="1" x14ac:dyDescent="0.2">
      <c r="A113" s="466" t="s">
        <v>597</v>
      </c>
      <c r="B113" s="466"/>
      <c r="C113" s="466"/>
      <c r="D113" s="466"/>
    </row>
    <row r="114" spans="1:4" s="337" customFormat="1" ht="22.5" customHeight="1" x14ac:dyDescent="0.2">
      <c r="A114" s="466" t="s">
        <v>598</v>
      </c>
      <c r="B114" s="466"/>
      <c r="C114" s="466"/>
      <c r="D114" s="466"/>
    </row>
    <row r="115" spans="1:4" s="337" customFormat="1" x14ac:dyDescent="0.2">
      <c r="A115" s="340" t="s">
        <v>464</v>
      </c>
      <c r="B115" s="341"/>
      <c r="C115" s="341"/>
      <c r="D115" s="341"/>
    </row>
    <row r="116" spans="1:4" s="337" customFormat="1" x14ac:dyDescent="0.2">
      <c r="A116" s="340" t="s">
        <v>465</v>
      </c>
      <c r="B116" s="341"/>
      <c r="C116" s="341"/>
      <c r="D116" s="341"/>
    </row>
    <row r="117" spans="1:4" s="337" customFormat="1" ht="32.25" customHeight="1" x14ac:dyDescent="0.2">
      <c r="A117" s="460" t="s">
        <v>466</v>
      </c>
      <c r="B117" s="460"/>
      <c r="C117" s="460"/>
      <c r="D117" s="460"/>
    </row>
    <row r="118" spans="1:4" s="337" customFormat="1" ht="27.75" customHeight="1" x14ac:dyDescent="0.2">
      <c r="A118" s="460" t="s">
        <v>599</v>
      </c>
      <c r="B118" s="460"/>
      <c r="C118" s="460"/>
      <c r="D118" s="460"/>
    </row>
    <row r="119" spans="1:4" s="337" customFormat="1" x14ac:dyDescent="0.2">
      <c r="A119" s="340"/>
      <c r="B119" s="341"/>
      <c r="C119" s="341"/>
      <c r="D119" s="341"/>
    </row>
    <row r="120" spans="1:4" s="337" customFormat="1" ht="21.75" customHeight="1" thickBot="1" x14ac:dyDescent="0.25">
      <c r="A120" s="460" t="s">
        <v>468</v>
      </c>
      <c r="B120" s="460"/>
      <c r="C120" s="460"/>
      <c r="D120" s="460"/>
    </row>
    <row r="121" spans="1:4" s="337" customFormat="1" ht="13.5" thickBot="1" x14ac:dyDescent="0.25">
      <c r="A121" s="342"/>
      <c r="B121" s="401" t="str">
        <f>C64</f>
        <v>N-1</v>
      </c>
      <c r="C121" s="401" t="str">
        <f>D64</f>
        <v>N</v>
      </c>
      <c r="D121" s="343"/>
    </row>
    <row r="122" spans="1:4" s="337" customFormat="1" ht="30" customHeight="1" thickBot="1" x14ac:dyDescent="0.25">
      <c r="A122" s="395" t="s">
        <v>469</v>
      </c>
      <c r="B122" s="345">
        <f>C21</f>
        <v>0</v>
      </c>
      <c r="C122" s="345">
        <f>D21</f>
        <v>0</v>
      </c>
      <c r="D122" s="346">
        <v>1</v>
      </c>
    </row>
    <row r="123" spans="1:4" s="337" customFormat="1" ht="26.25" thickBot="1" x14ac:dyDescent="0.25">
      <c r="A123" s="395" t="s">
        <v>470</v>
      </c>
      <c r="B123" s="345">
        <f>C25</f>
        <v>0</v>
      </c>
      <c r="C123" s="345">
        <f>D25</f>
        <v>0</v>
      </c>
      <c r="D123" s="346">
        <v>2</v>
      </c>
    </row>
    <row r="124" spans="1:4" s="337" customFormat="1" ht="13.5" thickBot="1" x14ac:dyDescent="0.25">
      <c r="A124" s="395" t="s">
        <v>471</v>
      </c>
      <c r="B124" s="345">
        <f>B122+B123</f>
        <v>0</v>
      </c>
      <c r="C124" s="345">
        <f>C122+C123</f>
        <v>0</v>
      </c>
      <c r="D124" s="346">
        <v>3</v>
      </c>
    </row>
    <row r="125" spans="1:4" s="337" customFormat="1" ht="13.5" thickBot="1" x14ac:dyDescent="0.25">
      <c r="A125" s="395" t="s">
        <v>472</v>
      </c>
      <c r="B125" s="345">
        <f>C44</f>
        <v>0</v>
      </c>
      <c r="C125" s="345">
        <f>D44</f>
        <v>0</v>
      </c>
      <c r="D125" s="346">
        <v>4</v>
      </c>
    </row>
    <row r="126" spans="1:4" s="337" customFormat="1" x14ac:dyDescent="0.2">
      <c r="A126" s="347" t="s">
        <v>473</v>
      </c>
      <c r="B126" s="469" t="e">
        <f>B124/B125</f>
        <v>#DIV/0!</v>
      </c>
      <c r="C126" s="469" t="e">
        <f>C124/C125</f>
        <v>#DIV/0!</v>
      </c>
      <c r="D126" s="471" t="s">
        <v>474</v>
      </c>
    </row>
    <row r="127" spans="1:4" s="337" customFormat="1" ht="15" thickBot="1" x14ac:dyDescent="0.25">
      <c r="A127" s="344" t="s">
        <v>600</v>
      </c>
      <c r="B127" s="470"/>
      <c r="C127" s="470"/>
      <c r="D127" s="472"/>
    </row>
    <row r="128" spans="1:4" s="337" customFormat="1" ht="13.5" thickBot="1" x14ac:dyDescent="0.25">
      <c r="A128" s="348" t="s">
        <v>476</v>
      </c>
      <c r="B128" s="396" t="s">
        <v>654</v>
      </c>
      <c r="C128" s="397" t="s">
        <v>655</v>
      </c>
      <c r="D128" s="473"/>
    </row>
    <row r="129" spans="1:4" s="337" customFormat="1" ht="15" thickBot="1" x14ac:dyDescent="0.25">
      <c r="A129" s="344" t="s">
        <v>601</v>
      </c>
      <c r="B129" s="349">
        <f>C83</f>
        <v>0</v>
      </c>
      <c r="C129" s="349">
        <f>D83</f>
        <v>0</v>
      </c>
      <c r="D129" s="346">
        <v>5</v>
      </c>
    </row>
    <row r="130" spans="1:4" s="337" customFormat="1" ht="13.5" thickBot="1" x14ac:dyDescent="0.25">
      <c r="A130" s="344" t="s">
        <v>480</v>
      </c>
      <c r="B130" s="350">
        <v>0</v>
      </c>
      <c r="C130" s="350">
        <v>0</v>
      </c>
      <c r="D130" s="346">
        <v>6</v>
      </c>
    </row>
    <row r="131" spans="1:4" s="337" customFormat="1" ht="13.5" thickBot="1" x14ac:dyDescent="0.25">
      <c r="A131" s="344" t="s">
        <v>481</v>
      </c>
      <c r="B131" s="350">
        <v>0</v>
      </c>
      <c r="C131" s="350">
        <v>0</v>
      </c>
      <c r="D131" s="346">
        <v>7</v>
      </c>
    </row>
    <row r="132" spans="1:4" s="337" customFormat="1" ht="13.5" thickBot="1" x14ac:dyDescent="0.25">
      <c r="A132" s="344" t="s">
        <v>482</v>
      </c>
      <c r="B132" s="350">
        <v>0</v>
      </c>
      <c r="C132" s="350">
        <v>0</v>
      </c>
      <c r="D132" s="346">
        <v>8</v>
      </c>
    </row>
    <row r="133" spans="1:4" s="337" customFormat="1" ht="36.75" customHeight="1" thickBot="1" x14ac:dyDescent="0.25">
      <c r="A133" s="352" t="s">
        <v>602</v>
      </c>
      <c r="B133" s="349">
        <f>B129+B130+B131+B132</f>
        <v>0</v>
      </c>
      <c r="C133" s="349">
        <f>C129+C130+C131+C132</f>
        <v>0</v>
      </c>
      <c r="D133" s="346">
        <v>9</v>
      </c>
    </row>
    <row r="134" spans="1:4" s="337" customFormat="1" ht="22.5" customHeight="1" x14ac:dyDescent="0.2">
      <c r="A134" s="398" t="s">
        <v>484</v>
      </c>
      <c r="B134" s="469" t="e">
        <f>B133/B131</f>
        <v>#DIV/0!</v>
      </c>
      <c r="C134" s="469" t="e">
        <f>C133/C131</f>
        <v>#DIV/0!</v>
      </c>
      <c r="D134" s="471" t="s">
        <v>485</v>
      </c>
    </row>
    <row r="135" spans="1:4" s="337" customFormat="1" ht="28.5" customHeight="1" thickBot="1" x14ac:dyDescent="0.25">
      <c r="A135" s="343" t="s">
        <v>603</v>
      </c>
      <c r="B135" s="470"/>
      <c r="C135" s="470"/>
      <c r="D135" s="472"/>
    </row>
    <row r="136" spans="1:4" s="337" customFormat="1" ht="22.5" customHeight="1" thickBot="1" x14ac:dyDescent="0.25">
      <c r="A136" s="344" t="s">
        <v>461</v>
      </c>
      <c r="B136" s="396" t="s">
        <v>655</v>
      </c>
      <c r="C136" s="397" t="s">
        <v>656</v>
      </c>
      <c r="D136" s="473"/>
    </row>
    <row r="137" spans="1:4" s="337" customFormat="1" ht="34.5" customHeight="1" x14ac:dyDescent="0.2">
      <c r="A137" s="467" t="s">
        <v>488</v>
      </c>
      <c r="B137" s="467"/>
      <c r="C137" s="467"/>
      <c r="D137" s="467"/>
    </row>
    <row r="147" spans="1:2" ht="99" customHeight="1" x14ac:dyDescent="0.2">
      <c r="A147" s="468" t="s">
        <v>657</v>
      </c>
      <c r="B147" s="468"/>
    </row>
    <row r="148" spans="1:2" ht="28.5" x14ac:dyDescent="0.2">
      <c r="A148" s="375" t="s">
        <v>658</v>
      </c>
    </row>
    <row r="149" spans="1:2" ht="28.5" x14ac:dyDescent="0.2">
      <c r="A149" s="375" t="s">
        <v>659</v>
      </c>
    </row>
    <row r="150" spans="1:2" ht="28.5" x14ac:dyDescent="0.2">
      <c r="A150" s="375" t="s">
        <v>660</v>
      </c>
    </row>
    <row r="151" spans="1:2" ht="42.75" x14ac:dyDescent="0.2">
      <c r="A151" s="375" t="s">
        <v>661</v>
      </c>
    </row>
    <row r="152" spans="1:2" ht="28.5" x14ac:dyDescent="0.2">
      <c r="A152" s="375" t="s">
        <v>662</v>
      </c>
    </row>
    <row r="153" spans="1:2" ht="57" x14ac:dyDescent="0.2">
      <c r="A153" s="375" t="s">
        <v>663</v>
      </c>
    </row>
    <row r="154" spans="1:2" ht="57" x14ac:dyDescent="0.2">
      <c r="A154" s="375" t="s">
        <v>664</v>
      </c>
    </row>
    <row r="155" spans="1:2" ht="28.5" x14ac:dyDescent="0.2">
      <c r="A155" s="375" t="s">
        <v>665</v>
      </c>
    </row>
    <row r="156" spans="1:2" ht="28.5" x14ac:dyDescent="0.2">
      <c r="A156" s="375" t="s">
        <v>666</v>
      </c>
    </row>
    <row r="157" spans="1:2" ht="85.5" x14ac:dyDescent="0.2">
      <c r="A157" s="375" t="s">
        <v>667</v>
      </c>
    </row>
    <row r="158" spans="1:2" ht="71.25" x14ac:dyDescent="0.2">
      <c r="A158" s="375" t="s">
        <v>668</v>
      </c>
    </row>
    <row r="159" spans="1:2" ht="199.5" x14ac:dyDescent="0.2">
      <c r="A159" s="375" t="s">
        <v>669</v>
      </c>
    </row>
    <row r="160" spans="1:2" ht="128.25" x14ac:dyDescent="0.2">
      <c r="A160" s="375" t="s">
        <v>670</v>
      </c>
    </row>
    <row r="161" spans="1:1" ht="71.25" x14ac:dyDescent="0.2">
      <c r="A161" s="375" t="s">
        <v>671</v>
      </c>
    </row>
    <row r="162" spans="1:1" ht="42.75" x14ac:dyDescent="0.2">
      <c r="A162" s="375" t="s">
        <v>672</v>
      </c>
    </row>
    <row r="163" spans="1:1" ht="57" x14ac:dyDescent="0.2">
      <c r="A163" s="375" t="s">
        <v>673</v>
      </c>
    </row>
    <row r="164" spans="1:1" ht="185.25" x14ac:dyDescent="0.2">
      <c r="A164" s="375" t="s">
        <v>674</v>
      </c>
    </row>
    <row r="165" spans="1:1" ht="71.25" x14ac:dyDescent="0.2">
      <c r="A165" s="375" t="s">
        <v>675</v>
      </c>
    </row>
    <row r="166" spans="1:1" ht="14.25" x14ac:dyDescent="0.2">
      <c r="A166" s="375" t="s">
        <v>676</v>
      </c>
    </row>
    <row r="167" spans="1:1" ht="28.5" x14ac:dyDescent="0.2">
      <c r="A167" s="375" t="s">
        <v>677</v>
      </c>
    </row>
    <row r="168" spans="1:1" ht="171" x14ac:dyDescent="0.2">
      <c r="A168" s="375" t="s">
        <v>678</v>
      </c>
    </row>
    <row r="169" spans="1:1" ht="156.75" x14ac:dyDescent="0.2">
      <c r="A169" s="375" t="s">
        <v>679</v>
      </c>
    </row>
  </sheetData>
  <mergeCells count="33">
    <mergeCell ref="A137:D137"/>
    <mergeCell ref="A147:B147"/>
    <mergeCell ref="A120:D120"/>
    <mergeCell ref="B126:B127"/>
    <mergeCell ref="C126:C127"/>
    <mergeCell ref="D126:D128"/>
    <mergeCell ref="B134:B135"/>
    <mergeCell ref="C134:C135"/>
    <mergeCell ref="D134:D136"/>
    <mergeCell ref="A118:D118"/>
    <mergeCell ref="A97:D97"/>
    <mergeCell ref="A98:D98"/>
    <mergeCell ref="A104:D104"/>
    <mergeCell ref="B105:D105"/>
    <mergeCell ref="A107:D107"/>
    <mergeCell ref="A108:D108"/>
    <mergeCell ref="A109:D109"/>
    <mergeCell ref="A110:D110"/>
    <mergeCell ref="A113:D113"/>
    <mergeCell ref="A114:D114"/>
    <mergeCell ref="A117:D117"/>
    <mergeCell ref="A93:D93"/>
    <mergeCell ref="A3:D3"/>
    <mergeCell ref="A4:D4"/>
    <mergeCell ref="A6:D6"/>
    <mergeCell ref="A9:D9"/>
    <mergeCell ref="A14:D14"/>
    <mergeCell ref="A30:D30"/>
    <mergeCell ref="A57:D57"/>
    <mergeCell ref="A60:D60"/>
    <mergeCell ref="A89:E89"/>
    <mergeCell ref="A90:D90"/>
    <mergeCell ref="A92:D92"/>
  </mergeCells>
  <conditionalFormatting sqref="B52:D52">
    <cfRule type="containsText" dxfId="4" priority="1" operator="containsText" text="nu">
      <formula>NOT(ISERROR(SEARCH("nu",B52)))</formula>
    </cfRule>
  </conditionalFormatting>
  <hyperlinks>
    <hyperlink ref="A165" r:id="rId1" display="https://www.fiscalitatea.ro/impozit-pe-profit-calcul-declaratii-si-termene-de-plata-15447/"/>
    <hyperlink ref="A169" r:id="rId2" display="https://www.fiscalitatea.ro/impozit-pe-profit-calcul-declaratii-si-termene-de-plata-15447/"/>
  </hyperlinks>
  <pageMargins left="0.7" right="0.7" top="0.75" bottom="0.75" header="0.3" footer="0.3"/>
  <pageSetup paperSize="9" orientation="portrait"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162"/>
  <sheetViews>
    <sheetView tabSelected="1" topLeftCell="A144" workbookViewId="0">
      <selection activeCell="B159" sqref="B159:B160"/>
    </sheetView>
  </sheetViews>
  <sheetFormatPr defaultColWidth="9.140625" defaultRowHeight="12.75" x14ac:dyDescent="0.2"/>
  <cols>
    <col min="1" max="1" width="48.7109375" style="353" customWidth="1"/>
    <col min="2" max="2" width="21.28515625" style="321" customWidth="1"/>
    <col min="3" max="3" width="20" style="321" customWidth="1"/>
    <col min="4" max="4" width="16.140625" style="321" customWidth="1"/>
    <col min="5" max="16384" width="9.140625" style="300"/>
  </cols>
  <sheetData>
    <row r="1" spans="1:4" s="295" customFormat="1" x14ac:dyDescent="0.2">
      <c r="A1" s="293" t="s">
        <v>489</v>
      </c>
      <c r="B1" s="294"/>
      <c r="C1" s="294"/>
      <c r="D1" s="294"/>
    </row>
    <row r="2" spans="1:4" s="295" customFormat="1" x14ac:dyDescent="0.2">
      <c r="A2" s="296"/>
      <c r="B2" s="294"/>
      <c r="C2" s="294"/>
      <c r="D2" s="294"/>
    </row>
    <row r="3" spans="1:4" s="295" customFormat="1" x14ac:dyDescent="0.2">
      <c r="A3" s="475" t="s">
        <v>490</v>
      </c>
      <c r="B3" s="475"/>
      <c r="C3" s="475"/>
      <c r="D3" s="475"/>
    </row>
    <row r="4" spans="1:4" s="295" customFormat="1" x14ac:dyDescent="0.2">
      <c r="A4" s="296"/>
      <c r="B4" s="294"/>
      <c r="C4" s="294"/>
      <c r="D4" s="294"/>
    </row>
    <row r="5" spans="1:4" s="295" customFormat="1" x14ac:dyDescent="0.2">
      <c r="A5" s="297"/>
      <c r="B5" s="294"/>
      <c r="C5" s="294"/>
      <c r="D5" s="294"/>
    </row>
    <row r="6" spans="1:4" s="295" customFormat="1" x14ac:dyDescent="0.2">
      <c r="A6" s="474" t="s">
        <v>491</v>
      </c>
      <c r="B6" s="474"/>
      <c r="C6" s="474"/>
      <c r="D6" s="474"/>
    </row>
    <row r="7" spans="1:4" s="295" customFormat="1" x14ac:dyDescent="0.2">
      <c r="A7" s="295" t="s">
        <v>492</v>
      </c>
      <c r="B7" s="294"/>
      <c r="C7" s="294"/>
      <c r="D7" s="294"/>
    </row>
    <row r="8" spans="1:4" s="295" customFormat="1" ht="18.75" customHeight="1" x14ac:dyDescent="0.2">
      <c r="A8" s="451" t="s">
        <v>493</v>
      </c>
      <c r="B8" s="451"/>
      <c r="C8" s="451"/>
      <c r="D8" s="451"/>
    </row>
    <row r="9" spans="1:4" x14ac:dyDescent="0.2">
      <c r="A9" s="298"/>
      <c r="B9" s="299" t="s">
        <v>380</v>
      </c>
      <c r="C9" s="299" t="s">
        <v>381</v>
      </c>
      <c r="D9" s="299" t="s">
        <v>382</v>
      </c>
    </row>
    <row r="10" spans="1:4" ht="15.75" customHeight="1" x14ac:dyDescent="0.2">
      <c r="A10" s="476" t="s">
        <v>494</v>
      </c>
      <c r="B10" s="477"/>
      <c r="C10" s="477"/>
      <c r="D10" s="478"/>
    </row>
    <row r="11" spans="1:4" s="301" customFormat="1" x14ac:dyDescent="0.2">
      <c r="A11" s="452" t="s">
        <v>495</v>
      </c>
      <c r="B11" s="453"/>
      <c r="C11" s="453"/>
      <c r="D11" s="454"/>
    </row>
    <row r="12" spans="1:4" x14ac:dyDescent="0.2">
      <c r="A12" s="302" t="s">
        <v>496</v>
      </c>
      <c r="B12" s="303">
        <v>0</v>
      </c>
      <c r="C12" s="303">
        <v>0</v>
      </c>
      <c r="D12" s="303">
        <v>0</v>
      </c>
    </row>
    <row r="13" spans="1:4" ht="16.5" customHeight="1" x14ac:dyDescent="0.2">
      <c r="A13" s="302" t="s">
        <v>497</v>
      </c>
      <c r="B13" s="303">
        <v>0</v>
      </c>
      <c r="C13" s="303">
        <v>0</v>
      </c>
      <c r="D13" s="303">
        <v>0</v>
      </c>
    </row>
    <row r="14" spans="1:4" x14ac:dyDescent="0.2">
      <c r="A14" s="302" t="s">
        <v>498</v>
      </c>
      <c r="B14" s="303">
        <v>0</v>
      </c>
      <c r="C14" s="303">
        <v>0</v>
      </c>
      <c r="D14" s="303">
        <v>0</v>
      </c>
    </row>
    <row r="15" spans="1:4" x14ac:dyDescent="0.2">
      <c r="A15" s="302" t="s">
        <v>499</v>
      </c>
      <c r="B15" s="303">
        <v>0</v>
      </c>
      <c r="C15" s="303">
        <v>0</v>
      </c>
      <c r="D15" s="303">
        <v>0</v>
      </c>
    </row>
    <row r="16" spans="1:4" ht="25.5" x14ac:dyDescent="0.2">
      <c r="A16" s="302" t="s">
        <v>500</v>
      </c>
      <c r="B16" s="303">
        <v>0</v>
      </c>
      <c r="C16" s="303">
        <v>0</v>
      </c>
      <c r="D16" s="303">
        <v>0</v>
      </c>
    </row>
    <row r="17" spans="1:4" x14ac:dyDescent="0.2">
      <c r="A17" s="302" t="s">
        <v>501</v>
      </c>
      <c r="B17" s="303">
        <v>0</v>
      </c>
      <c r="C17" s="303">
        <v>0</v>
      </c>
      <c r="D17" s="303">
        <v>0</v>
      </c>
    </row>
    <row r="18" spans="1:4" ht="25.5" x14ac:dyDescent="0.2">
      <c r="A18" s="302" t="s">
        <v>502</v>
      </c>
      <c r="B18" s="303">
        <v>0</v>
      </c>
      <c r="C18" s="303">
        <v>0</v>
      </c>
      <c r="D18" s="303">
        <v>0</v>
      </c>
    </row>
    <row r="19" spans="1:4" ht="25.5" x14ac:dyDescent="0.2">
      <c r="A19" s="302" t="s">
        <v>503</v>
      </c>
      <c r="B19" s="303">
        <v>0</v>
      </c>
      <c r="C19" s="303">
        <v>0</v>
      </c>
      <c r="D19" s="303">
        <v>0</v>
      </c>
    </row>
    <row r="20" spans="1:4" x14ac:dyDescent="0.2">
      <c r="A20" s="304" t="s">
        <v>504</v>
      </c>
      <c r="B20" s="305">
        <f>SUM(B12:B16,B18)</f>
        <v>0</v>
      </c>
      <c r="C20" s="305">
        <f t="shared" ref="C20:D20" si="0">SUM(C12:C16,C18)</f>
        <v>0</v>
      </c>
      <c r="D20" s="305">
        <f t="shared" si="0"/>
        <v>0</v>
      </c>
    </row>
    <row r="21" spans="1:4" s="301" customFormat="1" x14ac:dyDescent="0.2">
      <c r="A21" s="455" t="s">
        <v>505</v>
      </c>
      <c r="B21" s="456"/>
      <c r="C21" s="456"/>
      <c r="D21" s="457"/>
    </row>
    <row r="22" spans="1:4" x14ac:dyDescent="0.2">
      <c r="A22" s="302" t="s">
        <v>506</v>
      </c>
      <c r="B22" s="303">
        <v>0</v>
      </c>
      <c r="C22" s="303">
        <v>0</v>
      </c>
      <c r="D22" s="303">
        <v>0</v>
      </c>
    </row>
    <row r="23" spans="1:4" ht="25.5" x14ac:dyDescent="0.2">
      <c r="A23" s="302" t="s">
        <v>507</v>
      </c>
      <c r="B23" s="306">
        <f>B24+B27+B29+B31</f>
        <v>0</v>
      </c>
      <c r="C23" s="306">
        <f t="shared" ref="C23:D23" si="1">C24+C27+C29+C31</f>
        <v>0</v>
      </c>
      <c r="D23" s="306">
        <f t="shared" si="1"/>
        <v>0</v>
      </c>
    </row>
    <row r="24" spans="1:4" ht="25.5" x14ac:dyDescent="0.2">
      <c r="A24" s="302" t="s">
        <v>508</v>
      </c>
      <c r="B24" s="303">
        <v>0</v>
      </c>
      <c r="C24" s="303">
        <v>0</v>
      </c>
      <c r="D24" s="303">
        <v>0</v>
      </c>
    </row>
    <row r="25" spans="1:4" x14ac:dyDescent="0.2">
      <c r="A25" s="302" t="s">
        <v>509</v>
      </c>
      <c r="B25" s="303">
        <v>0</v>
      </c>
      <c r="C25" s="303">
        <v>0</v>
      </c>
      <c r="D25" s="303">
        <v>0</v>
      </c>
    </row>
    <row r="26" spans="1:4" x14ac:dyDescent="0.2">
      <c r="A26" s="302" t="s">
        <v>510</v>
      </c>
      <c r="B26" s="303">
        <v>0</v>
      </c>
      <c r="C26" s="303">
        <v>0</v>
      </c>
      <c r="D26" s="303">
        <v>0</v>
      </c>
    </row>
    <row r="27" spans="1:4" s="301" customFormat="1" x14ac:dyDescent="0.2">
      <c r="A27" s="302" t="s">
        <v>511</v>
      </c>
      <c r="B27" s="303">
        <v>0</v>
      </c>
      <c r="C27" s="303">
        <v>0</v>
      </c>
      <c r="D27" s="303">
        <v>0</v>
      </c>
    </row>
    <row r="28" spans="1:4" x14ac:dyDescent="0.2">
      <c r="A28" s="302" t="s">
        <v>512</v>
      </c>
      <c r="B28" s="303">
        <v>0</v>
      </c>
      <c r="C28" s="303">
        <v>0</v>
      </c>
      <c r="D28" s="303">
        <v>0</v>
      </c>
    </row>
    <row r="29" spans="1:4" ht="25.5" x14ac:dyDescent="0.2">
      <c r="A29" s="302" t="s">
        <v>513</v>
      </c>
      <c r="B29" s="303">
        <v>0</v>
      </c>
      <c r="C29" s="303">
        <v>0</v>
      </c>
      <c r="D29" s="303">
        <v>0</v>
      </c>
    </row>
    <row r="30" spans="1:4" ht="25.5" x14ac:dyDescent="0.2">
      <c r="A30" s="302" t="s">
        <v>514</v>
      </c>
      <c r="B30" s="303">
        <v>0</v>
      </c>
      <c r="C30" s="303">
        <v>0</v>
      </c>
      <c r="D30" s="303">
        <v>0</v>
      </c>
    </row>
    <row r="31" spans="1:4" x14ac:dyDescent="0.2">
      <c r="A31" s="302" t="s">
        <v>515</v>
      </c>
      <c r="B31" s="303">
        <v>0</v>
      </c>
      <c r="C31" s="303">
        <v>0</v>
      </c>
      <c r="D31" s="303">
        <v>0</v>
      </c>
    </row>
    <row r="32" spans="1:4" x14ac:dyDescent="0.2">
      <c r="A32" s="302" t="s">
        <v>516</v>
      </c>
      <c r="B32" s="303">
        <v>0</v>
      </c>
      <c r="C32" s="303">
        <v>0</v>
      </c>
      <c r="D32" s="303">
        <v>0</v>
      </c>
    </row>
    <row r="33" spans="1:4" x14ac:dyDescent="0.2">
      <c r="A33" s="302" t="s">
        <v>517</v>
      </c>
      <c r="B33" s="306">
        <f>B34+B35+B37</f>
        <v>0</v>
      </c>
      <c r="C33" s="306">
        <f t="shared" ref="C33:D33" si="2">C34+C35+C37</f>
        <v>0</v>
      </c>
      <c r="D33" s="306">
        <f t="shared" si="2"/>
        <v>0</v>
      </c>
    </row>
    <row r="34" spans="1:4" x14ac:dyDescent="0.2">
      <c r="A34" s="302" t="s">
        <v>518</v>
      </c>
      <c r="B34" s="303">
        <v>0</v>
      </c>
      <c r="C34" s="303">
        <v>0</v>
      </c>
      <c r="D34" s="303">
        <v>0</v>
      </c>
    </row>
    <row r="35" spans="1:4" x14ac:dyDescent="0.2">
      <c r="A35" s="302" t="s">
        <v>519</v>
      </c>
      <c r="B35" s="303">
        <v>0</v>
      </c>
      <c r="C35" s="303">
        <v>0</v>
      </c>
      <c r="D35" s="303">
        <v>0</v>
      </c>
    </row>
    <row r="36" spans="1:4" x14ac:dyDescent="0.2">
      <c r="A36" s="302" t="s">
        <v>520</v>
      </c>
      <c r="B36" s="303">
        <v>0</v>
      </c>
      <c r="C36" s="303">
        <v>0</v>
      </c>
      <c r="D36" s="303">
        <v>0</v>
      </c>
    </row>
    <row r="37" spans="1:4" x14ac:dyDescent="0.2">
      <c r="A37" s="302" t="s">
        <v>521</v>
      </c>
      <c r="B37" s="303">
        <v>0</v>
      </c>
      <c r="C37" s="303">
        <v>0</v>
      </c>
      <c r="D37" s="303">
        <v>0</v>
      </c>
    </row>
    <row r="38" spans="1:4" x14ac:dyDescent="0.2">
      <c r="A38" s="302" t="s">
        <v>522</v>
      </c>
      <c r="B38" s="303">
        <v>0</v>
      </c>
      <c r="C38" s="303">
        <v>0</v>
      </c>
      <c r="D38" s="303">
        <v>0</v>
      </c>
    </row>
    <row r="39" spans="1:4" x14ac:dyDescent="0.2">
      <c r="A39" s="307" t="s">
        <v>520</v>
      </c>
      <c r="B39" s="303">
        <v>0</v>
      </c>
      <c r="C39" s="303">
        <v>0</v>
      </c>
      <c r="D39" s="303">
        <v>0</v>
      </c>
    </row>
    <row r="40" spans="1:4" ht="25.5" x14ac:dyDescent="0.2">
      <c r="A40" s="302" t="s">
        <v>523</v>
      </c>
      <c r="B40" s="303">
        <v>0</v>
      </c>
      <c r="C40" s="303">
        <v>0</v>
      </c>
      <c r="D40" s="303">
        <v>0</v>
      </c>
    </row>
    <row r="41" spans="1:4" x14ac:dyDescent="0.2">
      <c r="A41" s="307" t="s">
        <v>524</v>
      </c>
      <c r="B41" s="303">
        <v>0</v>
      </c>
      <c r="C41" s="303">
        <v>0</v>
      </c>
      <c r="D41" s="303">
        <v>0</v>
      </c>
    </row>
    <row r="42" spans="1:4" x14ac:dyDescent="0.2">
      <c r="A42" s="302" t="s">
        <v>525</v>
      </c>
      <c r="B42" s="303">
        <v>0</v>
      </c>
      <c r="C42" s="303">
        <v>0</v>
      </c>
      <c r="D42" s="303">
        <v>0</v>
      </c>
    </row>
    <row r="43" spans="1:4" s="301" customFormat="1" x14ac:dyDescent="0.2">
      <c r="A43" s="304" t="s">
        <v>526</v>
      </c>
      <c r="B43" s="305">
        <f t="shared" ref="B43:C43" si="3">B22+B23+B32+B33+B40+B42+B38</f>
        <v>0</v>
      </c>
      <c r="C43" s="305">
        <f t="shared" si="3"/>
        <v>0</v>
      </c>
      <c r="D43" s="305">
        <f>D22+D23+D32+D33+D40+D42+D38</f>
        <v>0</v>
      </c>
    </row>
    <row r="44" spans="1:4" s="301" customFormat="1" x14ac:dyDescent="0.2">
      <c r="A44" s="304" t="s">
        <v>527</v>
      </c>
      <c r="B44" s="305">
        <f>B20+B43</f>
        <v>0</v>
      </c>
      <c r="C44" s="305">
        <f>C20+C43</f>
        <v>0</v>
      </c>
      <c r="D44" s="305">
        <f>D20+D43</f>
        <v>0</v>
      </c>
    </row>
    <row r="45" spans="1:4" s="308" customFormat="1" ht="31.5" customHeight="1" x14ac:dyDescent="0.2">
      <c r="A45" s="455" t="s">
        <v>528</v>
      </c>
      <c r="B45" s="456"/>
      <c r="C45" s="456"/>
      <c r="D45" s="457"/>
    </row>
    <row r="46" spans="1:4" s="310" customFormat="1" ht="25.5" x14ac:dyDescent="0.2">
      <c r="A46" s="309" t="s">
        <v>529</v>
      </c>
      <c r="B46" s="303">
        <v>0</v>
      </c>
      <c r="C46" s="303">
        <v>0</v>
      </c>
      <c r="D46" s="303">
        <v>0</v>
      </c>
    </row>
    <row r="47" spans="1:4" s="310" customFormat="1" x14ac:dyDescent="0.2">
      <c r="A47" s="311" t="s">
        <v>530</v>
      </c>
      <c r="B47" s="303">
        <v>0</v>
      </c>
      <c r="C47" s="303">
        <v>0</v>
      </c>
      <c r="D47" s="303">
        <v>0</v>
      </c>
    </row>
    <row r="48" spans="1:4" s="310" customFormat="1" x14ac:dyDescent="0.2">
      <c r="A48" s="309" t="s">
        <v>531</v>
      </c>
      <c r="B48" s="303">
        <v>0</v>
      </c>
      <c r="C48" s="303">
        <v>0</v>
      </c>
      <c r="D48" s="303">
        <v>0</v>
      </c>
    </row>
    <row r="49" spans="1:4" s="310" customFormat="1" x14ac:dyDescent="0.2">
      <c r="A49" s="309" t="s">
        <v>532</v>
      </c>
      <c r="B49" s="303">
        <v>0</v>
      </c>
      <c r="C49" s="303">
        <v>0</v>
      </c>
      <c r="D49" s="303">
        <v>0</v>
      </c>
    </row>
    <row r="50" spans="1:4" s="310" customFormat="1" x14ac:dyDescent="0.2">
      <c r="A50" s="309" t="s">
        <v>533</v>
      </c>
      <c r="B50" s="305">
        <f>B46+B48+B49</f>
        <v>0</v>
      </c>
      <c r="C50" s="305">
        <f t="shared" ref="C50:D50" si="4">C46+C48+C49</f>
        <v>0</v>
      </c>
      <c r="D50" s="305">
        <f t="shared" si="4"/>
        <v>0</v>
      </c>
    </row>
    <row r="51" spans="1:4" s="310" customFormat="1" ht="29.25" customHeight="1" x14ac:dyDescent="0.2">
      <c r="A51" s="476" t="s">
        <v>534</v>
      </c>
      <c r="B51" s="477"/>
      <c r="C51" s="477"/>
      <c r="D51" s="478"/>
    </row>
    <row r="52" spans="1:4" s="310" customFormat="1" x14ac:dyDescent="0.2">
      <c r="A52" s="309" t="s">
        <v>535</v>
      </c>
      <c r="B52" s="303">
        <v>0</v>
      </c>
      <c r="C52" s="303">
        <v>0</v>
      </c>
      <c r="D52" s="303">
        <v>0</v>
      </c>
    </row>
    <row r="53" spans="1:4" s="310" customFormat="1" x14ac:dyDescent="0.2">
      <c r="A53" s="311" t="s">
        <v>536</v>
      </c>
      <c r="B53" s="303">
        <v>0</v>
      </c>
      <c r="C53" s="303">
        <v>0</v>
      </c>
      <c r="D53" s="303">
        <v>0</v>
      </c>
    </row>
    <row r="54" spans="1:4" s="310" customFormat="1" x14ac:dyDescent="0.2">
      <c r="A54" s="311" t="s">
        <v>537</v>
      </c>
      <c r="B54" s="303">
        <v>0</v>
      </c>
      <c r="C54" s="303">
        <v>0</v>
      </c>
      <c r="D54" s="303">
        <v>0</v>
      </c>
    </row>
    <row r="55" spans="1:4" s="301" customFormat="1" x14ac:dyDescent="0.2">
      <c r="A55" s="309" t="s">
        <v>538</v>
      </c>
      <c r="B55" s="303">
        <v>0</v>
      </c>
      <c r="C55" s="303">
        <v>0</v>
      </c>
      <c r="D55" s="303">
        <v>0</v>
      </c>
    </row>
    <row r="56" spans="1:4" s="301" customFormat="1" x14ac:dyDescent="0.2">
      <c r="A56" s="311" t="s">
        <v>539</v>
      </c>
      <c r="B56" s="303">
        <v>0</v>
      </c>
      <c r="C56" s="303">
        <v>0</v>
      </c>
      <c r="D56" s="303">
        <v>0</v>
      </c>
    </row>
    <row r="57" spans="1:4" x14ac:dyDescent="0.2">
      <c r="A57" s="311" t="s">
        <v>540</v>
      </c>
      <c r="B57" s="303">
        <v>0</v>
      </c>
      <c r="C57" s="303">
        <v>0</v>
      </c>
      <c r="D57" s="303">
        <v>0</v>
      </c>
    </row>
    <row r="58" spans="1:4" s="310" customFormat="1" ht="25.5" x14ac:dyDescent="0.2">
      <c r="A58" s="311" t="s">
        <v>541</v>
      </c>
      <c r="B58" s="303">
        <v>0</v>
      </c>
      <c r="C58" s="303">
        <v>0</v>
      </c>
      <c r="D58" s="303">
        <v>0</v>
      </c>
    </row>
    <row r="59" spans="1:4" s="310" customFormat="1" ht="38.25" x14ac:dyDescent="0.2">
      <c r="A59" s="309" t="s">
        <v>542</v>
      </c>
      <c r="B59" s="303">
        <v>0</v>
      </c>
      <c r="C59" s="303">
        <v>0</v>
      </c>
      <c r="D59" s="303">
        <v>0</v>
      </c>
    </row>
    <row r="60" spans="1:4" s="310" customFormat="1" x14ac:dyDescent="0.2">
      <c r="A60" s="311" t="s">
        <v>543</v>
      </c>
      <c r="B60" s="303">
        <v>0</v>
      </c>
      <c r="C60" s="303">
        <v>0</v>
      </c>
      <c r="D60" s="303">
        <v>0</v>
      </c>
    </row>
    <row r="61" spans="1:4" s="310" customFormat="1" ht="25.5" x14ac:dyDescent="0.2">
      <c r="A61" s="312" t="s">
        <v>544</v>
      </c>
      <c r="B61" s="303">
        <v>0</v>
      </c>
      <c r="C61" s="303">
        <v>0</v>
      </c>
      <c r="D61" s="303">
        <v>0</v>
      </c>
    </row>
    <row r="62" spans="1:4" s="310" customFormat="1" ht="25.5" x14ac:dyDescent="0.2">
      <c r="A62" s="312" t="s">
        <v>545</v>
      </c>
      <c r="B62" s="303">
        <v>0</v>
      </c>
      <c r="C62" s="303">
        <v>0</v>
      </c>
      <c r="D62" s="303">
        <v>0</v>
      </c>
    </row>
    <row r="63" spans="1:4" s="310" customFormat="1" x14ac:dyDescent="0.2">
      <c r="A63" s="309" t="s">
        <v>546</v>
      </c>
      <c r="B63" s="303">
        <v>0</v>
      </c>
      <c r="C63" s="303">
        <v>0</v>
      </c>
      <c r="D63" s="303">
        <v>0</v>
      </c>
    </row>
    <row r="64" spans="1:4" s="310" customFormat="1" ht="25.5" x14ac:dyDescent="0.2">
      <c r="A64" s="309" t="s">
        <v>547</v>
      </c>
      <c r="B64" s="303">
        <v>0</v>
      </c>
      <c r="C64" s="303">
        <v>0</v>
      </c>
      <c r="D64" s="303">
        <v>0</v>
      </c>
    </row>
    <row r="65" spans="1:4" s="310" customFormat="1" ht="14.25" customHeight="1" x14ac:dyDescent="0.2">
      <c r="A65" s="311" t="s">
        <v>548</v>
      </c>
      <c r="B65" s="303">
        <v>0</v>
      </c>
      <c r="C65" s="303">
        <v>0</v>
      </c>
      <c r="D65" s="303">
        <v>0</v>
      </c>
    </row>
    <row r="66" spans="1:4" s="308" customFormat="1" ht="18" customHeight="1" x14ac:dyDescent="0.2">
      <c r="A66" s="309" t="s">
        <v>549</v>
      </c>
      <c r="B66" s="303">
        <v>0</v>
      </c>
      <c r="C66" s="303">
        <v>0</v>
      </c>
      <c r="D66" s="303">
        <v>0</v>
      </c>
    </row>
    <row r="67" spans="1:4" s="301" customFormat="1" x14ac:dyDescent="0.2">
      <c r="A67" s="313" t="s">
        <v>550</v>
      </c>
      <c r="B67" s="303">
        <v>0</v>
      </c>
      <c r="C67" s="303">
        <v>0</v>
      </c>
      <c r="D67" s="303">
        <v>0</v>
      </c>
    </row>
    <row r="68" spans="1:4" s="301" customFormat="1" x14ac:dyDescent="0.2">
      <c r="A68" s="309" t="s">
        <v>551</v>
      </c>
      <c r="B68" s="305">
        <f>B52+B55+B59+B61+B62+B63+B64+B66+B67</f>
        <v>0</v>
      </c>
      <c r="C68" s="305">
        <f t="shared" ref="C68:D68" si="5">C52+C55+C59+C61+C62+C63+C64+C66+C67</f>
        <v>0</v>
      </c>
      <c r="D68" s="305">
        <f t="shared" si="5"/>
        <v>0</v>
      </c>
    </row>
    <row r="69" spans="1:4" s="301" customFormat="1" x14ac:dyDescent="0.2">
      <c r="A69" s="309" t="s">
        <v>552</v>
      </c>
      <c r="B69" s="314">
        <f>B50+B68</f>
        <v>0</v>
      </c>
      <c r="C69" s="314">
        <f>C50+C68</f>
        <v>0</v>
      </c>
      <c r="D69" s="314">
        <f t="shared" ref="D69" si="6">D50+D68</f>
        <v>0</v>
      </c>
    </row>
    <row r="70" spans="1:4" s="301" customFormat="1" ht="25.5" x14ac:dyDescent="0.2">
      <c r="A70" s="309" t="s">
        <v>553</v>
      </c>
      <c r="B70" s="305">
        <f>B44-B69</f>
        <v>0</v>
      </c>
      <c r="C70" s="305">
        <f t="shared" ref="C70:D70" si="7">C44-C69</f>
        <v>0</v>
      </c>
      <c r="D70" s="305">
        <f t="shared" si="7"/>
        <v>0</v>
      </c>
    </row>
    <row r="71" spans="1:4" ht="15.75" customHeight="1" x14ac:dyDescent="0.2">
      <c r="A71" s="476" t="s">
        <v>554</v>
      </c>
      <c r="B71" s="477"/>
      <c r="C71" s="477"/>
      <c r="D71" s="478"/>
    </row>
    <row r="72" spans="1:4" x14ac:dyDescent="0.2">
      <c r="A72" s="309" t="s">
        <v>555</v>
      </c>
      <c r="B72" s="303">
        <v>0</v>
      </c>
      <c r="C72" s="303">
        <v>0</v>
      </c>
      <c r="D72" s="303">
        <v>0</v>
      </c>
    </row>
    <row r="73" spans="1:4" x14ac:dyDescent="0.2">
      <c r="A73" s="309" t="s">
        <v>556</v>
      </c>
      <c r="B73" s="303">
        <v>0</v>
      </c>
      <c r="C73" s="303">
        <v>0</v>
      </c>
      <c r="D73" s="303">
        <v>0</v>
      </c>
    </row>
    <row r="74" spans="1:4" x14ac:dyDescent="0.2">
      <c r="A74" s="309" t="s">
        <v>557</v>
      </c>
      <c r="B74" s="303">
        <v>0</v>
      </c>
      <c r="C74" s="303">
        <v>0</v>
      </c>
      <c r="D74" s="303">
        <v>0</v>
      </c>
    </row>
    <row r="75" spans="1:4" x14ac:dyDescent="0.2">
      <c r="A75" s="309" t="s">
        <v>558</v>
      </c>
      <c r="B75" s="303">
        <v>0</v>
      </c>
      <c r="C75" s="303">
        <v>0</v>
      </c>
      <c r="D75" s="303">
        <v>0</v>
      </c>
    </row>
    <row r="76" spans="1:4" x14ac:dyDescent="0.2">
      <c r="A76" s="309" t="s">
        <v>559</v>
      </c>
      <c r="B76" s="303">
        <v>0</v>
      </c>
      <c r="C76" s="303">
        <v>0</v>
      </c>
      <c r="D76" s="303">
        <v>0</v>
      </c>
    </row>
    <row r="77" spans="1:4" s="301" customFormat="1" x14ac:dyDescent="0.2">
      <c r="A77" s="309" t="s">
        <v>560</v>
      </c>
      <c r="B77" s="305">
        <f>B72+B73-B74+B75-B76</f>
        <v>0</v>
      </c>
      <c r="C77" s="305">
        <f t="shared" ref="C77:D77" si="8">C72+C73-C74+C75-C76</f>
        <v>0</v>
      </c>
      <c r="D77" s="305">
        <f t="shared" si="8"/>
        <v>0</v>
      </c>
    </row>
    <row r="78" spans="1:4" s="301" customFormat="1" ht="13.5" thickBot="1" x14ac:dyDescent="0.25">
      <c r="A78" s="315" t="s">
        <v>561</v>
      </c>
      <c r="B78" s="316">
        <f>B77+B69</f>
        <v>0</v>
      </c>
      <c r="C78" s="316">
        <f>C77+C69</f>
        <v>0</v>
      </c>
      <c r="D78" s="316">
        <f>D77+D69</f>
        <v>0</v>
      </c>
    </row>
    <row r="79" spans="1:4" s="319" customFormat="1" ht="14.25" thickTop="1" thickBot="1" x14ac:dyDescent="0.25">
      <c r="A79" s="317" t="s">
        <v>562</v>
      </c>
      <c r="B79" s="318" t="str">
        <f>IF(B44-B78=0,"da","nu")</f>
        <v>da</v>
      </c>
      <c r="C79" s="318" t="str">
        <f>IF(C44-C78=0,"da","nu")</f>
        <v>da</v>
      </c>
      <c r="D79" s="318" t="str">
        <f>IF(D44-D78=0,"da","nu")</f>
        <v>da</v>
      </c>
    </row>
    <row r="80" spans="1:4" ht="13.5" thickTop="1" x14ac:dyDescent="0.2">
      <c r="A80" s="320"/>
    </row>
    <row r="81" spans="1:5" x14ac:dyDescent="0.2">
      <c r="A81" s="320"/>
    </row>
    <row r="82" spans="1:5" s="323" customFormat="1" x14ac:dyDescent="0.2">
      <c r="A82" s="479" t="s">
        <v>563</v>
      </c>
      <c r="B82" s="479"/>
      <c r="C82" s="479"/>
      <c r="D82" s="479"/>
      <c r="E82" s="322"/>
    </row>
    <row r="83" spans="1:5" s="295" customFormat="1" x14ac:dyDescent="0.2">
      <c r="A83" s="324"/>
      <c r="B83" s="294"/>
      <c r="C83" s="294"/>
      <c r="D83" s="294"/>
      <c r="E83" s="325"/>
    </row>
    <row r="84" spans="1:5" s="295" customFormat="1" x14ac:dyDescent="0.2">
      <c r="A84" s="480" t="s">
        <v>490</v>
      </c>
      <c r="B84" s="480"/>
      <c r="C84" s="480"/>
      <c r="D84" s="480"/>
      <c r="E84" s="325"/>
    </row>
    <row r="85" spans="1:5" s="295" customFormat="1" x14ac:dyDescent="0.2">
      <c r="A85" s="324"/>
      <c r="B85" s="294"/>
      <c r="C85" s="294"/>
      <c r="D85" s="294"/>
      <c r="E85" s="325"/>
    </row>
    <row r="86" spans="1:5" s="295" customFormat="1" x14ac:dyDescent="0.2">
      <c r="A86" s="326"/>
      <c r="B86" s="294"/>
      <c r="C86" s="294"/>
      <c r="D86" s="294"/>
      <c r="E86" s="325"/>
    </row>
    <row r="87" spans="1:5" s="295" customFormat="1" x14ac:dyDescent="0.2">
      <c r="A87" s="474" t="s">
        <v>564</v>
      </c>
      <c r="B87" s="474"/>
      <c r="C87" s="474"/>
      <c r="D87" s="474"/>
      <c r="E87" s="325"/>
    </row>
    <row r="88" spans="1:5" s="295" customFormat="1" x14ac:dyDescent="0.2">
      <c r="A88" s="326" t="s">
        <v>565</v>
      </c>
      <c r="B88" s="294"/>
      <c r="C88" s="294"/>
      <c r="D88" s="294"/>
      <c r="E88" s="325"/>
    </row>
    <row r="89" spans="1:5" s="295" customFormat="1" ht="17.25" customHeight="1" x14ac:dyDescent="0.2">
      <c r="A89" s="451" t="s">
        <v>493</v>
      </c>
      <c r="B89" s="451"/>
      <c r="C89" s="451"/>
      <c r="D89" s="451"/>
      <c r="E89" s="325"/>
    </row>
    <row r="90" spans="1:5" s="301" customFormat="1" x14ac:dyDescent="0.2">
      <c r="A90" s="327"/>
      <c r="B90" s="328" t="str">
        <f>B9</f>
        <v>N-2</v>
      </c>
      <c r="C90" s="328" t="str">
        <f t="shared" ref="C90:D90" si="9">C9</f>
        <v>N-1</v>
      </c>
      <c r="D90" s="328" t="str">
        <f t="shared" si="9"/>
        <v>N</v>
      </c>
      <c r="E90" s="329"/>
    </row>
    <row r="91" spans="1:5" ht="16.5" customHeight="1" x14ac:dyDescent="0.2">
      <c r="A91" s="476" t="s">
        <v>566</v>
      </c>
      <c r="B91" s="477"/>
      <c r="C91" s="477"/>
      <c r="D91" s="478"/>
      <c r="E91" s="330"/>
    </row>
    <row r="92" spans="1:5" ht="33" customHeight="1" x14ac:dyDescent="0.2">
      <c r="A92" s="311" t="s">
        <v>567</v>
      </c>
      <c r="B92" s="331">
        <v>0</v>
      </c>
      <c r="C92" s="331">
        <v>0</v>
      </c>
      <c r="D92" s="331">
        <v>0</v>
      </c>
      <c r="E92" s="330"/>
    </row>
    <row r="93" spans="1:5" ht="16.5" customHeight="1" x14ac:dyDescent="0.2">
      <c r="A93" s="311" t="s">
        <v>568</v>
      </c>
      <c r="B93" s="331">
        <v>0</v>
      </c>
      <c r="C93" s="331">
        <v>0</v>
      </c>
      <c r="D93" s="331">
        <v>0</v>
      </c>
      <c r="E93" s="330"/>
    </row>
    <row r="94" spans="1:5" ht="16.5" customHeight="1" x14ac:dyDescent="0.2">
      <c r="A94" s="311" t="s">
        <v>569</v>
      </c>
      <c r="B94" s="331">
        <v>0</v>
      </c>
      <c r="C94" s="331">
        <v>0</v>
      </c>
      <c r="D94" s="331">
        <v>0</v>
      </c>
      <c r="E94" s="330"/>
    </row>
    <row r="95" spans="1:5" ht="16.5" customHeight="1" x14ac:dyDescent="0.2">
      <c r="A95" s="311" t="s">
        <v>570</v>
      </c>
      <c r="B95" s="331">
        <v>0</v>
      </c>
      <c r="C95" s="331">
        <v>0</v>
      </c>
      <c r="D95" s="331">
        <v>0</v>
      </c>
      <c r="E95" s="330"/>
    </row>
    <row r="96" spans="1:5" s="301" customFormat="1" ht="16.5" customHeight="1" x14ac:dyDescent="0.2">
      <c r="A96" s="327" t="s">
        <v>571</v>
      </c>
      <c r="B96" s="305">
        <f>SUM(B92:B95)</f>
        <v>0</v>
      </c>
      <c r="C96" s="305">
        <f>SUM(C92:C95)</f>
        <v>0</v>
      </c>
      <c r="D96" s="305">
        <f t="shared" ref="D96" si="10">SUM(D92:D95)</f>
        <v>0</v>
      </c>
      <c r="E96" s="329"/>
    </row>
    <row r="97" spans="1:5" s="301" customFormat="1" ht="16.5" customHeight="1" x14ac:dyDescent="0.2">
      <c r="A97" s="476" t="s">
        <v>572</v>
      </c>
      <c r="B97" s="477"/>
      <c r="C97" s="477"/>
      <c r="D97" s="478"/>
      <c r="E97" s="329"/>
    </row>
    <row r="98" spans="1:5" ht="16.5" customHeight="1" x14ac:dyDescent="0.2">
      <c r="A98" s="311" t="s">
        <v>573</v>
      </c>
      <c r="B98" s="331">
        <v>0</v>
      </c>
      <c r="C98" s="331">
        <v>0</v>
      </c>
      <c r="D98" s="331">
        <v>0</v>
      </c>
      <c r="E98" s="330"/>
    </row>
    <row r="99" spans="1:5" ht="16.5" customHeight="1" x14ac:dyDescent="0.2">
      <c r="A99" s="311" t="s">
        <v>574</v>
      </c>
      <c r="B99" s="331">
        <v>0</v>
      </c>
      <c r="C99" s="331">
        <v>0</v>
      </c>
      <c r="D99" s="331">
        <v>0</v>
      </c>
      <c r="E99" s="330"/>
    </row>
    <row r="100" spans="1:5" ht="16.5" customHeight="1" x14ac:dyDescent="0.2">
      <c r="A100" s="311" t="s">
        <v>575</v>
      </c>
      <c r="B100" s="331">
        <v>0</v>
      </c>
      <c r="C100" s="331">
        <v>0</v>
      </c>
      <c r="D100" s="331">
        <v>0</v>
      </c>
      <c r="E100" s="330"/>
    </row>
    <row r="101" spans="1:5" ht="16.5" customHeight="1" x14ac:dyDescent="0.2">
      <c r="A101" s="311" t="s">
        <v>576</v>
      </c>
      <c r="B101" s="331">
        <v>0</v>
      </c>
      <c r="C101" s="331">
        <v>0</v>
      </c>
      <c r="D101" s="331">
        <v>0</v>
      </c>
      <c r="E101" s="330"/>
    </row>
    <row r="102" spans="1:5" ht="16.5" customHeight="1" x14ac:dyDescent="0.2">
      <c r="A102" s="332" t="s">
        <v>577</v>
      </c>
      <c r="B102" s="331">
        <v>0</v>
      </c>
      <c r="C102" s="331">
        <v>0</v>
      </c>
      <c r="D102" s="331">
        <v>0</v>
      </c>
      <c r="E102" s="330"/>
    </row>
    <row r="103" spans="1:5" s="301" customFormat="1" ht="16.5" customHeight="1" x14ac:dyDescent="0.2">
      <c r="A103" s="327" t="s">
        <v>578</v>
      </c>
      <c r="B103" s="305">
        <f>SUM(B98:B102)</f>
        <v>0</v>
      </c>
      <c r="C103" s="305">
        <f t="shared" ref="C103:D103" si="11">SUM(C98:C102)</f>
        <v>0</v>
      </c>
      <c r="D103" s="305">
        <f t="shared" si="11"/>
        <v>0</v>
      </c>
      <c r="E103" s="329"/>
    </row>
    <row r="104" spans="1:5" s="301" customFormat="1" ht="16.5" customHeight="1" x14ac:dyDescent="0.2">
      <c r="A104" s="327" t="s">
        <v>579</v>
      </c>
      <c r="B104" s="305">
        <f>B96-B103</f>
        <v>0</v>
      </c>
      <c r="C104" s="305">
        <f t="shared" ref="C104:D104" si="12">C96-C103</f>
        <v>0</v>
      </c>
      <c r="D104" s="305">
        <f t="shared" si="12"/>
        <v>0</v>
      </c>
      <c r="E104" s="329"/>
    </row>
    <row r="105" spans="1:5" ht="16.5" customHeight="1" x14ac:dyDescent="0.2">
      <c r="A105" s="333" t="s">
        <v>580</v>
      </c>
      <c r="B105" s="306">
        <f>IF(B104&lt;0,"",B104)</f>
        <v>0</v>
      </c>
      <c r="C105" s="306">
        <f>IF(C104&lt;0,"",C104)</f>
        <v>0</v>
      </c>
      <c r="D105" s="306">
        <f>IF(D104&lt;0,"",D104)</f>
        <v>0</v>
      </c>
      <c r="E105" s="330"/>
    </row>
    <row r="106" spans="1:5" ht="16.5" customHeight="1" x14ac:dyDescent="0.2">
      <c r="A106" s="333" t="s">
        <v>581</v>
      </c>
      <c r="B106" s="306" t="str">
        <f>IF(B104&lt;0,-B104,"")</f>
        <v/>
      </c>
      <c r="C106" s="306" t="str">
        <f>IF(C104&lt;0,-C104,"")</f>
        <v/>
      </c>
      <c r="D106" s="306" t="str">
        <f>IF(D104&lt;0,-D104,"")</f>
        <v/>
      </c>
      <c r="E106" s="330"/>
    </row>
    <row r="107" spans="1:5" s="301" customFormat="1" ht="16.5" customHeight="1" x14ac:dyDescent="0.2">
      <c r="A107" s="327" t="s">
        <v>582</v>
      </c>
      <c r="B107" s="334">
        <v>0</v>
      </c>
      <c r="C107" s="334">
        <v>0</v>
      </c>
      <c r="D107" s="334">
        <v>0</v>
      </c>
      <c r="E107" s="329"/>
    </row>
    <row r="108" spans="1:5" s="301" customFormat="1" ht="16.5" customHeight="1" x14ac:dyDescent="0.2">
      <c r="A108" s="327" t="s">
        <v>583</v>
      </c>
      <c r="B108" s="334">
        <v>0</v>
      </c>
      <c r="C108" s="334">
        <v>0</v>
      </c>
      <c r="D108" s="334">
        <v>0</v>
      </c>
      <c r="E108" s="329"/>
    </row>
    <row r="109" spans="1:5" s="301" customFormat="1" ht="16.5" customHeight="1" x14ac:dyDescent="0.2">
      <c r="A109" s="327" t="s">
        <v>584</v>
      </c>
      <c r="B109" s="305">
        <f>B107-B108</f>
        <v>0</v>
      </c>
      <c r="C109" s="305">
        <f t="shared" ref="C109:D109" si="13">C107-C108</f>
        <v>0</v>
      </c>
      <c r="D109" s="305">
        <f t="shared" si="13"/>
        <v>0</v>
      </c>
      <c r="E109" s="329"/>
    </row>
    <row r="110" spans="1:5" ht="16.5" customHeight="1" x14ac:dyDescent="0.2">
      <c r="A110" s="333" t="s">
        <v>580</v>
      </c>
      <c r="B110" s="306">
        <f>IF(B109&lt;0,"",B109)</f>
        <v>0</v>
      </c>
      <c r="C110" s="306">
        <f>IF(C109&lt;0,"",C109)</f>
        <v>0</v>
      </c>
      <c r="D110" s="306">
        <f>IF(D109&lt;0,"",D109)</f>
        <v>0</v>
      </c>
      <c r="E110" s="330"/>
    </row>
    <row r="111" spans="1:5" ht="16.5" customHeight="1" x14ac:dyDescent="0.2">
      <c r="A111" s="333" t="s">
        <v>581</v>
      </c>
      <c r="B111" s="306" t="str">
        <f>IF(B109&lt;0,-B109,"")</f>
        <v/>
      </c>
      <c r="C111" s="306" t="str">
        <f>IF(C109&lt;0,-C109,"")</f>
        <v/>
      </c>
      <c r="D111" s="306" t="str">
        <f>IF(D109&lt;0,-D109,"")</f>
        <v/>
      </c>
      <c r="E111" s="330"/>
    </row>
    <row r="112" spans="1:5" s="301" customFormat="1" ht="16.5" customHeight="1" x14ac:dyDescent="0.2">
      <c r="A112" s="327" t="s">
        <v>585</v>
      </c>
      <c r="B112" s="305">
        <f>B104+B109</f>
        <v>0</v>
      </c>
      <c r="C112" s="305">
        <f>C104+C109</f>
        <v>0</v>
      </c>
      <c r="D112" s="305">
        <f>D104+D109</f>
        <v>0</v>
      </c>
      <c r="E112" s="329"/>
    </row>
    <row r="113" spans="1:5" ht="16.5" customHeight="1" x14ac:dyDescent="0.2">
      <c r="A113" s="333" t="s">
        <v>580</v>
      </c>
      <c r="B113" s="306">
        <f>IF(B112&lt;0,"",B112)</f>
        <v>0</v>
      </c>
      <c r="C113" s="306">
        <f>IF(C112&lt;0,"",C112)</f>
        <v>0</v>
      </c>
      <c r="D113" s="306">
        <f>IF(D112&lt;0,"",D112)</f>
        <v>0</v>
      </c>
      <c r="E113" s="330"/>
    </row>
    <row r="114" spans="1:5" ht="16.5" customHeight="1" x14ac:dyDescent="0.2">
      <c r="A114" s="333" t="s">
        <v>581</v>
      </c>
      <c r="B114" s="306" t="str">
        <f>IF(B112&lt;0,-B112,"")</f>
        <v/>
      </c>
      <c r="C114" s="306" t="str">
        <f>IF(C112&lt;0,-C112,"")</f>
        <v/>
      </c>
      <c r="D114" s="306" t="str">
        <f>IF(D112&lt;0,-D112,"")</f>
        <v/>
      </c>
      <c r="E114" s="330"/>
    </row>
    <row r="115" spans="1:5" s="329" customFormat="1" ht="16.5" customHeight="1" x14ac:dyDescent="0.2">
      <c r="A115" s="327" t="s">
        <v>586</v>
      </c>
      <c r="B115" s="334">
        <v>0</v>
      </c>
      <c r="C115" s="334">
        <v>0</v>
      </c>
      <c r="D115" s="334">
        <v>0</v>
      </c>
    </row>
    <row r="116" spans="1:5" s="329" customFormat="1" ht="16.5" customHeight="1" x14ac:dyDescent="0.2">
      <c r="A116" s="327" t="s">
        <v>587</v>
      </c>
      <c r="B116" s="334">
        <v>0</v>
      </c>
      <c r="C116" s="334">
        <v>0</v>
      </c>
      <c r="D116" s="334">
        <v>0</v>
      </c>
    </row>
    <row r="117" spans="1:5" s="329" customFormat="1" ht="16.5" customHeight="1" x14ac:dyDescent="0.2">
      <c r="A117" s="327" t="s">
        <v>588</v>
      </c>
      <c r="B117" s="305">
        <f>B115-B116</f>
        <v>0</v>
      </c>
      <c r="C117" s="305">
        <f>C115-C116</f>
        <v>0</v>
      </c>
      <c r="D117" s="305">
        <f>D115-D116</f>
        <v>0</v>
      </c>
    </row>
    <row r="118" spans="1:5" s="330" customFormat="1" ht="16.5" customHeight="1" x14ac:dyDescent="0.2">
      <c r="A118" s="333" t="s">
        <v>580</v>
      </c>
      <c r="B118" s="306">
        <f>IF(B117&lt;0,"",B117)</f>
        <v>0</v>
      </c>
      <c r="C118" s="306">
        <f>IF(C117&lt;0,"",C117)</f>
        <v>0</v>
      </c>
      <c r="D118" s="306">
        <f>IF(D117&lt;0,"",D117)</f>
        <v>0</v>
      </c>
    </row>
    <row r="119" spans="1:5" s="330" customFormat="1" ht="16.5" customHeight="1" x14ac:dyDescent="0.2">
      <c r="A119" s="333" t="s">
        <v>581</v>
      </c>
      <c r="B119" s="306" t="str">
        <f>IF(B117&lt;0,-B117,"")</f>
        <v/>
      </c>
      <c r="C119" s="306" t="str">
        <f>IF(C117&lt;0,-C117,"")</f>
        <v/>
      </c>
      <c r="D119" s="306" t="str">
        <f>IF(D117&lt;0,-D117,"")</f>
        <v/>
      </c>
    </row>
    <row r="120" spans="1:5" s="329" customFormat="1" ht="16.5" customHeight="1" x14ac:dyDescent="0.2">
      <c r="A120" s="327" t="s">
        <v>589</v>
      </c>
      <c r="B120" s="305">
        <f>B96+B107+B115</f>
        <v>0</v>
      </c>
      <c r="C120" s="305">
        <f t="shared" ref="C120:D120" si="14">C96+C107+C115</f>
        <v>0</v>
      </c>
      <c r="D120" s="305">
        <f t="shared" si="14"/>
        <v>0</v>
      </c>
    </row>
    <row r="121" spans="1:5" s="329" customFormat="1" ht="16.5" customHeight="1" x14ac:dyDescent="0.2">
      <c r="A121" s="327" t="s">
        <v>590</v>
      </c>
      <c r="B121" s="305">
        <f>B103+B108+B116</f>
        <v>0</v>
      </c>
      <c r="C121" s="305">
        <f>C103+C108+C116</f>
        <v>0</v>
      </c>
      <c r="D121" s="305">
        <f>D103+D108+D116</f>
        <v>0</v>
      </c>
    </row>
    <row r="122" spans="1:5" s="329" customFormat="1" ht="16.5" customHeight="1" x14ac:dyDescent="0.2">
      <c r="A122" s="327" t="s">
        <v>591</v>
      </c>
      <c r="B122" s="305">
        <f>B120-B121</f>
        <v>0</v>
      </c>
      <c r="C122" s="305">
        <f t="shared" ref="C122:D122" si="15">C120-C121</f>
        <v>0</v>
      </c>
      <c r="D122" s="305">
        <f t="shared" si="15"/>
        <v>0</v>
      </c>
    </row>
    <row r="123" spans="1:5" ht="16.5" customHeight="1" x14ac:dyDescent="0.2">
      <c r="A123" s="333" t="s">
        <v>580</v>
      </c>
      <c r="B123" s="306">
        <f>IF(B122&lt;0,"",B122)</f>
        <v>0</v>
      </c>
      <c r="C123" s="306">
        <f>IF(C122&lt;0,"",C122)</f>
        <v>0</v>
      </c>
      <c r="D123" s="306">
        <f>IF(D122&lt;0,"",D122)</f>
        <v>0</v>
      </c>
      <c r="E123" s="330"/>
    </row>
    <row r="124" spans="1:5" ht="16.5" customHeight="1" x14ac:dyDescent="0.2">
      <c r="A124" s="333" t="s">
        <v>581</v>
      </c>
      <c r="B124" s="306" t="str">
        <f>IF(B122&lt;0,-B122,"")</f>
        <v/>
      </c>
      <c r="C124" s="306" t="str">
        <f>IF(C122&lt;0,-C122,"")</f>
        <v/>
      </c>
      <c r="D124" s="306" t="str">
        <f>IF(D122&lt;0,-D122,"")</f>
        <v/>
      </c>
      <c r="E124" s="330"/>
    </row>
    <row r="127" spans="1:5" s="337" customFormat="1" x14ac:dyDescent="0.2">
      <c r="A127" s="335" t="s">
        <v>453</v>
      </c>
      <c r="B127" s="335"/>
      <c r="C127" s="335"/>
      <c r="D127" s="335"/>
      <c r="E127" s="336"/>
    </row>
    <row r="128" spans="1:5" s="337" customFormat="1" x14ac:dyDescent="0.2">
      <c r="A128" s="338"/>
      <c r="B128" s="338"/>
      <c r="C128" s="338"/>
      <c r="D128" s="338"/>
      <c r="E128" s="338"/>
    </row>
    <row r="129" spans="1:5" s="337" customFormat="1" x14ac:dyDescent="0.2">
      <c r="A129" s="458" t="s">
        <v>178</v>
      </c>
      <c r="B129" s="458"/>
      <c r="C129" s="458"/>
      <c r="D129" s="458"/>
      <c r="E129" s="458"/>
    </row>
    <row r="130" spans="1:5" s="337" customFormat="1" ht="39.75" customHeight="1" x14ac:dyDescent="0.2">
      <c r="A130" s="458" t="s">
        <v>592</v>
      </c>
      <c r="B130" s="458"/>
      <c r="C130" s="458"/>
      <c r="D130" s="458"/>
      <c r="E130" s="339"/>
    </row>
    <row r="131" spans="1:5" x14ac:dyDescent="0.2">
      <c r="A131" s="338"/>
      <c r="B131" s="338"/>
      <c r="C131" s="338"/>
      <c r="D131" s="338"/>
      <c r="E131" s="338"/>
    </row>
    <row r="132" spans="1:5" s="337" customFormat="1" ht="28.5" customHeight="1" x14ac:dyDescent="0.2">
      <c r="A132" s="459" t="s">
        <v>593</v>
      </c>
      <c r="B132" s="459"/>
      <c r="C132" s="459"/>
      <c r="D132" s="459"/>
    </row>
    <row r="133" spans="1:5" s="337" customFormat="1" ht="32.25" customHeight="1" x14ac:dyDescent="0.2">
      <c r="A133" s="465" t="s">
        <v>594</v>
      </c>
      <c r="B133" s="465"/>
      <c r="C133" s="465"/>
      <c r="D133" s="465"/>
    </row>
    <row r="134" spans="1:5" s="337" customFormat="1" ht="30.75" customHeight="1" x14ac:dyDescent="0.2">
      <c r="A134" s="465" t="s">
        <v>595</v>
      </c>
      <c r="B134" s="465"/>
      <c r="C134" s="465"/>
      <c r="D134" s="465"/>
    </row>
    <row r="135" spans="1:5" s="337" customFormat="1" ht="30" customHeight="1" x14ac:dyDescent="0.2">
      <c r="A135" s="465" t="s">
        <v>596</v>
      </c>
      <c r="B135" s="465"/>
      <c r="C135" s="465"/>
      <c r="D135" s="465"/>
    </row>
    <row r="136" spans="1:5" s="337" customFormat="1" x14ac:dyDescent="0.2">
      <c r="A136" s="340" t="s">
        <v>460</v>
      </c>
      <c r="B136" s="341"/>
      <c r="C136" s="341"/>
      <c r="D136" s="341"/>
    </row>
    <row r="137" spans="1:5" s="337" customFormat="1" x14ac:dyDescent="0.2">
      <c r="A137" s="340" t="s">
        <v>461</v>
      </c>
      <c r="B137" s="341"/>
      <c r="C137" s="341"/>
      <c r="D137" s="341"/>
    </row>
    <row r="138" spans="1:5" s="337" customFormat="1" ht="20.25" customHeight="1" x14ac:dyDescent="0.2">
      <c r="A138" s="466" t="s">
        <v>597</v>
      </c>
      <c r="B138" s="466"/>
      <c r="C138" s="466"/>
      <c r="D138" s="466"/>
    </row>
    <row r="139" spans="1:5" s="337" customFormat="1" ht="22.5" customHeight="1" x14ac:dyDescent="0.2">
      <c r="A139" s="466" t="s">
        <v>598</v>
      </c>
      <c r="B139" s="466"/>
      <c r="C139" s="466"/>
      <c r="D139" s="466"/>
    </row>
    <row r="140" spans="1:5" s="337" customFormat="1" x14ac:dyDescent="0.2">
      <c r="A140" s="340" t="s">
        <v>464</v>
      </c>
      <c r="B140" s="341"/>
      <c r="C140" s="341"/>
      <c r="D140" s="341"/>
    </row>
    <row r="141" spans="1:5" s="337" customFormat="1" x14ac:dyDescent="0.2">
      <c r="A141" s="340" t="s">
        <v>465</v>
      </c>
      <c r="B141" s="341"/>
      <c r="C141" s="341"/>
      <c r="D141" s="341"/>
    </row>
    <row r="142" spans="1:5" s="337" customFormat="1" ht="32.25" customHeight="1" x14ac:dyDescent="0.2">
      <c r="A142" s="460" t="s">
        <v>466</v>
      </c>
      <c r="B142" s="460"/>
      <c r="C142" s="460"/>
      <c r="D142" s="460"/>
    </row>
    <row r="143" spans="1:5" s="337" customFormat="1" ht="27.75" customHeight="1" x14ac:dyDescent="0.2">
      <c r="A143" s="460" t="s">
        <v>599</v>
      </c>
      <c r="B143" s="460"/>
      <c r="C143" s="460"/>
      <c r="D143" s="460"/>
    </row>
    <row r="144" spans="1:5" s="337" customFormat="1" x14ac:dyDescent="0.2">
      <c r="A144" s="340"/>
      <c r="B144" s="341"/>
      <c r="C144" s="341"/>
      <c r="D144" s="341"/>
    </row>
    <row r="145" spans="1:4" s="337" customFormat="1" ht="21.75" customHeight="1" thickBot="1" x14ac:dyDescent="0.25">
      <c r="A145" s="460" t="s">
        <v>468</v>
      </c>
      <c r="B145" s="460"/>
      <c r="C145" s="460"/>
      <c r="D145" s="460"/>
    </row>
    <row r="146" spans="1:4" s="337" customFormat="1" ht="13.5" thickBot="1" x14ac:dyDescent="0.25">
      <c r="A146" s="342"/>
      <c r="B146" s="299" t="s">
        <v>381</v>
      </c>
      <c r="C146" s="299" t="s">
        <v>382</v>
      </c>
      <c r="D146" s="343"/>
    </row>
    <row r="147" spans="1:4" s="337" customFormat="1" ht="13.5" thickBot="1" x14ac:dyDescent="0.25">
      <c r="A147" s="344" t="s">
        <v>469</v>
      </c>
      <c r="B147" s="345">
        <f>C68</f>
        <v>0</v>
      </c>
      <c r="C147" s="345">
        <f>D68</f>
        <v>0</v>
      </c>
      <c r="D147" s="346">
        <v>1</v>
      </c>
    </row>
    <row r="148" spans="1:4" s="337" customFormat="1" ht="13.5" thickBot="1" x14ac:dyDescent="0.25">
      <c r="A148" s="344" t="s">
        <v>470</v>
      </c>
      <c r="B148" s="345">
        <f>C50</f>
        <v>0</v>
      </c>
      <c r="C148" s="345">
        <f>D50</f>
        <v>0</v>
      </c>
      <c r="D148" s="346">
        <v>2</v>
      </c>
    </row>
    <row r="149" spans="1:4" s="337" customFormat="1" ht="13.5" thickBot="1" x14ac:dyDescent="0.25">
      <c r="A149" s="344" t="s">
        <v>471</v>
      </c>
      <c r="B149" s="345">
        <f>B147+B148</f>
        <v>0</v>
      </c>
      <c r="C149" s="345">
        <f>C147+C148</f>
        <v>0</v>
      </c>
      <c r="D149" s="346">
        <v>3</v>
      </c>
    </row>
    <row r="150" spans="1:4" s="337" customFormat="1" ht="13.5" thickBot="1" x14ac:dyDescent="0.25">
      <c r="A150" s="344" t="s">
        <v>472</v>
      </c>
      <c r="B150" s="345">
        <f>C77</f>
        <v>0</v>
      </c>
      <c r="C150" s="345">
        <f>D77</f>
        <v>0</v>
      </c>
      <c r="D150" s="346">
        <v>4</v>
      </c>
    </row>
    <row r="151" spans="1:4" s="337" customFormat="1" x14ac:dyDescent="0.2">
      <c r="A151" s="347" t="s">
        <v>473</v>
      </c>
      <c r="B151" s="469" t="e">
        <f>B149/B150</f>
        <v>#DIV/0!</v>
      </c>
      <c r="C151" s="469" t="e">
        <f>C149/C150</f>
        <v>#DIV/0!</v>
      </c>
      <c r="D151" s="471" t="s">
        <v>474</v>
      </c>
    </row>
    <row r="152" spans="1:4" s="337" customFormat="1" ht="15" thickBot="1" x14ac:dyDescent="0.25">
      <c r="A152" s="344" t="s">
        <v>600</v>
      </c>
      <c r="B152" s="470"/>
      <c r="C152" s="470"/>
      <c r="D152" s="472"/>
    </row>
    <row r="153" spans="1:4" s="337" customFormat="1" ht="13.5" thickBot="1" x14ac:dyDescent="0.25">
      <c r="A153" s="348" t="s">
        <v>476</v>
      </c>
      <c r="B153" s="286" t="s">
        <v>478</v>
      </c>
      <c r="C153" s="287" t="s">
        <v>487</v>
      </c>
      <c r="D153" s="473"/>
    </row>
    <row r="154" spans="1:4" s="337" customFormat="1" ht="15" thickBot="1" x14ac:dyDescent="0.25">
      <c r="A154" s="344" t="s">
        <v>601</v>
      </c>
      <c r="B154" s="349">
        <f>C122</f>
        <v>0</v>
      </c>
      <c r="C154" s="349">
        <f>D122</f>
        <v>0</v>
      </c>
      <c r="D154" s="346">
        <v>5</v>
      </c>
    </row>
    <row r="155" spans="1:4" s="337" customFormat="1" ht="13.5" thickBot="1" x14ac:dyDescent="0.25">
      <c r="A155" s="344" t="s">
        <v>480</v>
      </c>
      <c r="B155" s="350">
        <v>0</v>
      </c>
      <c r="C155" s="350">
        <v>0</v>
      </c>
      <c r="D155" s="346">
        <v>6</v>
      </c>
    </row>
    <row r="156" spans="1:4" s="337" customFormat="1" ht="13.5" thickBot="1" x14ac:dyDescent="0.25">
      <c r="A156" s="344" t="s">
        <v>481</v>
      </c>
      <c r="B156" s="351">
        <v>0</v>
      </c>
      <c r="C156" s="351">
        <v>0</v>
      </c>
      <c r="D156" s="346">
        <v>7</v>
      </c>
    </row>
    <row r="157" spans="1:4" s="337" customFormat="1" ht="13.5" thickBot="1" x14ac:dyDescent="0.25">
      <c r="A157" s="344" t="s">
        <v>482</v>
      </c>
      <c r="B157" s="351">
        <v>0</v>
      </c>
      <c r="C157" s="351">
        <v>0</v>
      </c>
      <c r="D157" s="346">
        <v>8</v>
      </c>
    </row>
    <row r="158" spans="1:4" s="337" customFormat="1" ht="36.75" customHeight="1" thickBot="1" x14ac:dyDescent="0.25">
      <c r="A158" s="352" t="s">
        <v>602</v>
      </c>
      <c r="B158" s="349">
        <f>B154+B155+B156+B157</f>
        <v>0</v>
      </c>
      <c r="C158" s="349">
        <f>C154+C155+C156+C157</f>
        <v>0</v>
      </c>
      <c r="D158" s="346">
        <v>9</v>
      </c>
    </row>
    <row r="159" spans="1:4" s="337" customFormat="1" x14ac:dyDescent="0.2">
      <c r="A159" s="347" t="s">
        <v>484</v>
      </c>
      <c r="B159" s="469" t="e">
        <f>B158/B156</f>
        <v>#DIV/0!</v>
      </c>
      <c r="C159" s="469" t="e">
        <f>C158/C156</f>
        <v>#DIV/0!</v>
      </c>
      <c r="D159" s="471" t="s">
        <v>485</v>
      </c>
    </row>
    <row r="160" spans="1:4" s="337" customFormat="1" ht="15" thickBot="1" x14ac:dyDescent="0.25">
      <c r="A160" s="344" t="s">
        <v>603</v>
      </c>
      <c r="B160" s="470"/>
      <c r="C160" s="470"/>
      <c r="D160" s="472"/>
    </row>
    <row r="161" spans="1:4" s="337" customFormat="1" ht="22.5" customHeight="1" thickBot="1" x14ac:dyDescent="0.25">
      <c r="A161" s="344" t="s">
        <v>461</v>
      </c>
      <c r="B161" s="286" t="s">
        <v>478</v>
      </c>
      <c r="C161" s="287" t="s">
        <v>487</v>
      </c>
      <c r="D161" s="473"/>
    </row>
    <row r="162" spans="1:4" s="337" customFormat="1" ht="34.5" customHeight="1" x14ac:dyDescent="0.2">
      <c r="A162" s="467" t="s">
        <v>488</v>
      </c>
      <c r="B162" s="467"/>
      <c r="C162" s="467"/>
      <c r="D162" s="467"/>
    </row>
  </sheetData>
  <mergeCells count="33">
    <mergeCell ref="A162:D162"/>
    <mergeCell ref="A143:D143"/>
    <mergeCell ref="A145:D145"/>
    <mergeCell ref="B151:B152"/>
    <mergeCell ref="C151:C152"/>
    <mergeCell ref="D151:D153"/>
    <mergeCell ref="B159:B160"/>
    <mergeCell ref="C159:C160"/>
    <mergeCell ref="D159:D161"/>
    <mergeCell ref="A142:D142"/>
    <mergeCell ref="A89:D89"/>
    <mergeCell ref="A91:D91"/>
    <mergeCell ref="A97:D97"/>
    <mergeCell ref="A129:E129"/>
    <mergeCell ref="A130:D130"/>
    <mergeCell ref="A132:D132"/>
    <mergeCell ref="A133:D133"/>
    <mergeCell ref="A134:D134"/>
    <mergeCell ref="A135:D135"/>
    <mergeCell ref="A138:D138"/>
    <mergeCell ref="A139:D139"/>
    <mergeCell ref="A87:D87"/>
    <mergeCell ref="A3:D3"/>
    <mergeCell ref="A6:D6"/>
    <mergeCell ref="A8:D8"/>
    <mergeCell ref="A10:D10"/>
    <mergeCell ref="A11:D11"/>
    <mergeCell ref="A21:D21"/>
    <mergeCell ref="A45:D45"/>
    <mergeCell ref="A51:D51"/>
    <mergeCell ref="A71:D71"/>
    <mergeCell ref="A82:D82"/>
    <mergeCell ref="A84:D84"/>
  </mergeCells>
  <conditionalFormatting sqref="B79:D79">
    <cfRule type="containsText" dxfId="3" priority="1" operator="containsText" text="nu">
      <formula>NOT(ISERROR(SEARCH("nu",B79)))</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2"/>
  <sheetViews>
    <sheetView view="pageLayout" topLeftCell="A22" zoomScaleNormal="100" workbookViewId="0">
      <selection activeCell="G54" sqref="G54"/>
    </sheetView>
  </sheetViews>
  <sheetFormatPr defaultColWidth="9.140625" defaultRowHeight="15" x14ac:dyDescent="0.2"/>
  <cols>
    <col min="1" max="1" width="6.7109375" style="109" customWidth="1"/>
    <col min="2" max="2" width="56.140625" style="103" customWidth="1"/>
    <col min="3" max="4" width="12.7109375" style="121" customWidth="1"/>
    <col min="5" max="5" width="12.7109375" style="122" customWidth="1"/>
    <col min="6" max="7" width="12.7109375" style="121" customWidth="1"/>
    <col min="8" max="9" width="12.7109375" style="122" customWidth="1"/>
    <col min="10" max="16384" width="9.140625" style="91"/>
  </cols>
  <sheetData>
    <row r="1" spans="1:9" x14ac:dyDescent="0.2">
      <c r="A1" s="497" t="s">
        <v>385</v>
      </c>
      <c r="B1" s="497"/>
      <c r="C1" s="497"/>
      <c r="D1" s="497"/>
      <c r="E1" s="497"/>
      <c r="F1" s="497"/>
      <c r="G1" s="497"/>
      <c r="H1" s="248"/>
      <c r="I1" s="248"/>
    </row>
    <row r="2" spans="1:9" x14ac:dyDescent="0.2">
      <c r="A2" s="104"/>
      <c r="B2" s="101"/>
      <c r="C2" s="113"/>
      <c r="D2" s="113"/>
      <c r="E2" s="113"/>
      <c r="F2" s="113"/>
      <c r="G2" s="113"/>
      <c r="H2" s="113"/>
      <c r="I2" s="113"/>
    </row>
    <row r="3" spans="1:9" x14ac:dyDescent="0.2">
      <c r="A3" s="495" t="s">
        <v>119</v>
      </c>
      <c r="B3" s="493" t="s">
        <v>120</v>
      </c>
      <c r="C3" s="500" t="s">
        <v>121</v>
      </c>
      <c r="D3" s="500"/>
      <c r="E3" s="491" t="s">
        <v>264</v>
      </c>
      <c r="F3" s="500" t="s">
        <v>122</v>
      </c>
      <c r="G3" s="500"/>
      <c r="H3" s="491" t="s">
        <v>265</v>
      </c>
      <c r="I3" s="491" t="s">
        <v>114</v>
      </c>
    </row>
    <row r="4" spans="1:9" x14ac:dyDescent="0.2">
      <c r="A4" s="496"/>
      <c r="B4" s="494"/>
      <c r="C4" s="124" t="s">
        <v>123</v>
      </c>
      <c r="D4" s="124" t="s">
        <v>266</v>
      </c>
      <c r="E4" s="492"/>
      <c r="F4" s="124" t="s">
        <v>123</v>
      </c>
      <c r="G4" s="124" t="s">
        <v>267</v>
      </c>
      <c r="H4" s="492"/>
      <c r="I4" s="492"/>
    </row>
    <row r="5" spans="1:9" x14ac:dyDescent="0.2">
      <c r="A5" s="105" t="s">
        <v>185</v>
      </c>
      <c r="B5" s="498" t="s">
        <v>186</v>
      </c>
      <c r="C5" s="499"/>
      <c r="D5" s="499"/>
      <c r="E5" s="499"/>
      <c r="F5" s="499"/>
      <c r="G5" s="499"/>
      <c r="H5" s="499"/>
      <c r="I5" s="499"/>
    </row>
    <row r="6" spans="1:9" x14ac:dyDescent="0.2">
      <c r="A6" s="106" t="s">
        <v>124</v>
      </c>
      <c r="B6" s="98" t="s">
        <v>126</v>
      </c>
      <c r="C6" s="114">
        <v>0</v>
      </c>
      <c r="D6" s="114">
        <v>0</v>
      </c>
      <c r="E6" s="115">
        <f>C6+D6</f>
        <v>0</v>
      </c>
      <c r="F6" s="114">
        <v>0</v>
      </c>
      <c r="G6" s="114">
        <v>0</v>
      </c>
      <c r="H6" s="115">
        <f>F6+G6</f>
        <v>0</v>
      </c>
      <c r="I6" s="115">
        <f>E6+H6</f>
        <v>0</v>
      </c>
    </row>
    <row r="7" spans="1:9" ht="14.25" customHeight="1" x14ac:dyDescent="0.2">
      <c r="A7" s="106" t="s">
        <v>125</v>
      </c>
      <c r="B7" s="98" t="s">
        <v>162</v>
      </c>
      <c r="C7" s="114">
        <v>0</v>
      </c>
      <c r="D7" s="114">
        <v>0</v>
      </c>
      <c r="E7" s="115">
        <f t="shared" ref="E7" si="0">C7+D7</f>
        <v>0</v>
      </c>
      <c r="F7" s="114">
        <v>0</v>
      </c>
      <c r="G7" s="114">
        <v>0</v>
      </c>
      <c r="H7" s="115">
        <f>F7+G7</f>
        <v>0</v>
      </c>
      <c r="I7" s="115">
        <f>E7+H7</f>
        <v>0</v>
      </c>
    </row>
    <row r="8" spans="1:9" s="83" customFormat="1" x14ac:dyDescent="0.2">
      <c r="A8" s="106"/>
      <c r="B8" s="111" t="s">
        <v>127</v>
      </c>
      <c r="C8" s="116">
        <f>SUM(C6:C7)</f>
        <v>0</v>
      </c>
      <c r="D8" s="116">
        <f>SUM(D6:D7)</f>
        <v>0</v>
      </c>
      <c r="E8" s="116">
        <f>C8+D8</f>
        <v>0</v>
      </c>
      <c r="F8" s="116">
        <f>SUM(F6:F7)</f>
        <v>0</v>
      </c>
      <c r="G8" s="116">
        <f>SUM(G6:G7)</f>
        <v>0</v>
      </c>
      <c r="H8" s="116">
        <f>F8+G8</f>
        <v>0</v>
      </c>
      <c r="I8" s="116">
        <f>E8+H8</f>
        <v>0</v>
      </c>
    </row>
    <row r="9" spans="1:9" x14ac:dyDescent="0.2">
      <c r="A9" s="105" t="s">
        <v>187</v>
      </c>
      <c r="B9" s="498" t="s">
        <v>188</v>
      </c>
      <c r="C9" s="499"/>
      <c r="D9" s="499"/>
      <c r="E9" s="499"/>
      <c r="F9" s="499"/>
      <c r="G9" s="499"/>
      <c r="H9" s="499"/>
      <c r="I9" s="499"/>
    </row>
    <row r="10" spans="1:9" x14ac:dyDescent="0.2">
      <c r="A10" s="106" t="s">
        <v>128</v>
      </c>
      <c r="B10" s="99" t="s">
        <v>129</v>
      </c>
      <c r="C10" s="114">
        <v>0</v>
      </c>
      <c r="D10" s="114">
        <v>0</v>
      </c>
      <c r="E10" s="115">
        <f>C10+D10</f>
        <v>0</v>
      </c>
      <c r="F10" s="114">
        <v>0</v>
      </c>
      <c r="G10" s="114">
        <v>0</v>
      </c>
      <c r="H10" s="115">
        <f>F10+G10</f>
        <v>0</v>
      </c>
      <c r="I10" s="115">
        <f>E10+H10</f>
        <v>0</v>
      </c>
    </row>
    <row r="11" spans="1:9" s="83" customFormat="1" x14ac:dyDescent="0.2">
      <c r="A11" s="106"/>
      <c r="B11" s="111" t="s">
        <v>130</v>
      </c>
      <c r="C11" s="116">
        <f>SUM(C10:C10)</f>
        <v>0</v>
      </c>
      <c r="D11" s="116">
        <f>SUM(D10:D10)</f>
        <v>0</v>
      </c>
      <c r="E11" s="116">
        <f>C11+D11</f>
        <v>0</v>
      </c>
      <c r="F11" s="116">
        <f>SUM(F10:F10)</f>
        <v>0</v>
      </c>
      <c r="G11" s="116">
        <f>SUM(G10:G10)</f>
        <v>0</v>
      </c>
      <c r="H11" s="116">
        <f>F11+G11</f>
        <v>0</v>
      </c>
      <c r="I11" s="116">
        <f>E11+H11</f>
        <v>0</v>
      </c>
    </row>
    <row r="12" spans="1:9" x14ac:dyDescent="0.2">
      <c r="A12" s="105" t="s">
        <v>189</v>
      </c>
      <c r="B12" s="498" t="s">
        <v>190</v>
      </c>
      <c r="C12" s="499"/>
      <c r="D12" s="499"/>
      <c r="E12" s="499"/>
      <c r="F12" s="499"/>
      <c r="G12" s="499"/>
      <c r="H12" s="499"/>
      <c r="I12" s="499"/>
    </row>
    <row r="13" spans="1:9" x14ac:dyDescent="0.2">
      <c r="A13" s="106" t="s">
        <v>131</v>
      </c>
      <c r="B13" s="99" t="s">
        <v>181</v>
      </c>
      <c r="C13" s="262">
        <v>0</v>
      </c>
      <c r="D13" s="262">
        <v>0</v>
      </c>
      <c r="E13" s="115">
        <f>C13+D13</f>
        <v>0</v>
      </c>
      <c r="F13" s="114">
        <v>0</v>
      </c>
      <c r="G13" s="114">
        <v>0</v>
      </c>
      <c r="H13" s="115">
        <f>F13+G13</f>
        <v>0</v>
      </c>
      <c r="I13" s="115">
        <f t="shared" ref="I13:I18" si="1">E13+H13</f>
        <v>0</v>
      </c>
    </row>
    <row r="14" spans="1:9" x14ac:dyDescent="0.2">
      <c r="A14" s="106" t="s">
        <v>132</v>
      </c>
      <c r="B14" s="243" t="s">
        <v>182</v>
      </c>
      <c r="C14" s="262">
        <v>0</v>
      </c>
      <c r="D14" s="262">
        <v>0</v>
      </c>
      <c r="E14" s="115">
        <f t="shared" ref="E14:E17" si="2">C14+D14</f>
        <v>0</v>
      </c>
      <c r="F14" s="114">
        <v>0</v>
      </c>
      <c r="G14" s="114">
        <v>0</v>
      </c>
      <c r="H14" s="115">
        <f t="shared" ref="H14:H17" si="3">F14+G14</f>
        <v>0</v>
      </c>
      <c r="I14" s="115">
        <f t="shared" si="1"/>
        <v>0</v>
      </c>
    </row>
    <row r="15" spans="1:9" x14ac:dyDescent="0.2">
      <c r="A15" s="106" t="s">
        <v>133</v>
      </c>
      <c r="B15" s="243" t="s">
        <v>134</v>
      </c>
      <c r="C15" s="262">
        <v>0</v>
      </c>
      <c r="D15" s="262">
        <v>0</v>
      </c>
      <c r="E15" s="115">
        <f t="shared" si="2"/>
        <v>0</v>
      </c>
      <c r="F15" s="114">
        <v>0</v>
      </c>
      <c r="G15" s="114">
        <v>0</v>
      </c>
      <c r="H15" s="115">
        <f t="shared" si="3"/>
        <v>0</v>
      </c>
      <c r="I15" s="115">
        <f t="shared" si="1"/>
        <v>0</v>
      </c>
    </row>
    <row r="16" spans="1:9" x14ac:dyDescent="0.2">
      <c r="A16" s="106" t="s">
        <v>135</v>
      </c>
      <c r="B16" s="243" t="s">
        <v>183</v>
      </c>
      <c r="C16" s="262">
        <v>0</v>
      </c>
      <c r="D16" s="262">
        <v>0</v>
      </c>
      <c r="E16" s="115">
        <f t="shared" si="2"/>
        <v>0</v>
      </c>
      <c r="F16" s="114">
        <v>0</v>
      </c>
      <c r="G16" s="114">
        <v>0</v>
      </c>
      <c r="H16" s="115">
        <f t="shared" si="3"/>
        <v>0</v>
      </c>
      <c r="I16" s="115">
        <f t="shared" si="1"/>
        <v>0</v>
      </c>
    </row>
    <row r="17" spans="1:9" x14ac:dyDescent="0.2">
      <c r="A17" s="106" t="s">
        <v>136</v>
      </c>
      <c r="B17" s="243" t="s">
        <v>184</v>
      </c>
      <c r="C17" s="262">
        <v>0</v>
      </c>
      <c r="D17" s="262">
        <v>0</v>
      </c>
      <c r="E17" s="115">
        <f t="shared" si="2"/>
        <v>0</v>
      </c>
      <c r="F17" s="114">
        <v>0</v>
      </c>
      <c r="G17" s="114">
        <v>0</v>
      </c>
      <c r="H17" s="115">
        <f t="shared" si="3"/>
        <v>0</v>
      </c>
      <c r="I17" s="115">
        <f t="shared" si="1"/>
        <v>0</v>
      </c>
    </row>
    <row r="18" spans="1:9" s="83" customFormat="1" x14ac:dyDescent="0.2">
      <c r="A18" s="106"/>
      <c r="B18" s="111" t="s">
        <v>137</v>
      </c>
      <c r="C18" s="116">
        <f>SUM(C13:C17)</f>
        <v>0</v>
      </c>
      <c r="D18" s="116">
        <f>SUM(D13:D17)</f>
        <v>0</v>
      </c>
      <c r="E18" s="116">
        <f>C18+D18</f>
        <v>0</v>
      </c>
      <c r="F18" s="116">
        <f>SUM(F13:F17)</f>
        <v>0</v>
      </c>
      <c r="G18" s="116">
        <f>SUM(G13:G17)</f>
        <v>0</v>
      </c>
      <c r="H18" s="116">
        <f>F18+G18</f>
        <v>0</v>
      </c>
      <c r="I18" s="116">
        <f t="shared" si="1"/>
        <v>0</v>
      </c>
    </row>
    <row r="19" spans="1:9" x14ac:dyDescent="0.2">
      <c r="A19" s="105" t="s">
        <v>191</v>
      </c>
      <c r="B19" s="498" t="s">
        <v>192</v>
      </c>
      <c r="C19" s="499"/>
      <c r="D19" s="499"/>
      <c r="E19" s="499"/>
      <c r="F19" s="499"/>
      <c r="G19" s="499"/>
      <c r="H19" s="499"/>
      <c r="I19" s="499"/>
    </row>
    <row r="20" spans="1:9" ht="127.5" x14ac:dyDescent="0.2">
      <c r="A20" s="106" t="s">
        <v>138</v>
      </c>
      <c r="B20" s="98" t="s">
        <v>421</v>
      </c>
      <c r="C20" s="114">
        <v>0</v>
      </c>
      <c r="D20" s="114">
        <v>0</v>
      </c>
      <c r="E20" s="115">
        <f t="shared" ref="E20:E25" si="4">C20+D20</f>
        <v>0</v>
      </c>
      <c r="F20" s="114">
        <v>0</v>
      </c>
      <c r="G20" s="114">
        <v>0</v>
      </c>
      <c r="H20" s="115">
        <f t="shared" ref="H20:H25" si="5">F20+G20</f>
        <v>0</v>
      </c>
      <c r="I20" s="115">
        <f t="shared" ref="I20:I25" si="6">E20+H20</f>
        <v>0</v>
      </c>
    </row>
    <row r="21" spans="1:9" x14ac:dyDescent="0.2">
      <c r="A21" s="106" t="s">
        <v>139</v>
      </c>
      <c r="B21" s="98" t="s">
        <v>115</v>
      </c>
      <c r="C21" s="126">
        <f>C22+C23</f>
        <v>0</v>
      </c>
      <c r="D21" s="126">
        <f>D22+D23</f>
        <v>0</v>
      </c>
      <c r="E21" s="115">
        <f t="shared" si="4"/>
        <v>0</v>
      </c>
      <c r="F21" s="126">
        <f>F22+F23</f>
        <v>0</v>
      </c>
      <c r="G21" s="126">
        <f>G22+G23</f>
        <v>0</v>
      </c>
      <c r="H21" s="115">
        <f t="shared" si="5"/>
        <v>0</v>
      </c>
      <c r="I21" s="115">
        <f t="shared" si="6"/>
        <v>0</v>
      </c>
    </row>
    <row r="22" spans="1:9" ht="25.5" x14ac:dyDescent="0.2">
      <c r="A22" s="106" t="s">
        <v>207</v>
      </c>
      <c r="B22" s="98" t="s">
        <v>208</v>
      </c>
      <c r="C22" s="262">
        <v>0</v>
      </c>
      <c r="D22" s="262">
        <v>0</v>
      </c>
      <c r="E22" s="115">
        <f t="shared" si="4"/>
        <v>0</v>
      </c>
      <c r="F22" s="114">
        <v>0</v>
      </c>
      <c r="G22" s="262">
        <v>0</v>
      </c>
      <c r="H22" s="115">
        <f t="shared" si="5"/>
        <v>0</v>
      </c>
      <c r="I22" s="115">
        <f t="shared" si="6"/>
        <v>0</v>
      </c>
    </row>
    <row r="23" spans="1:9" ht="25.5" x14ac:dyDescent="0.2">
      <c r="A23" s="106" t="s">
        <v>209</v>
      </c>
      <c r="B23" s="98" t="s">
        <v>210</v>
      </c>
      <c r="C23" s="262">
        <v>0</v>
      </c>
      <c r="D23" s="262">
        <v>0</v>
      </c>
      <c r="E23" s="115">
        <f t="shared" si="4"/>
        <v>0</v>
      </c>
      <c r="F23" s="114">
        <v>0</v>
      </c>
      <c r="G23" s="262">
        <v>0</v>
      </c>
      <c r="H23" s="115">
        <f t="shared" si="5"/>
        <v>0</v>
      </c>
      <c r="I23" s="115">
        <f t="shared" si="6"/>
        <v>0</v>
      </c>
    </row>
    <row r="24" spans="1:9" x14ac:dyDescent="0.2">
      <c r="A24" s="106" t="s">
        <v>140</v>
      </c>
      <c r="B24" s="98" t="s">
        <v>141</v>
      </c>
      <c r="C24" s="262">
        <v>0</v>
      </c>
      <c r="D24" s="262">
        <v>0</v>
      </c>
      <c r="E24" s="115">
        <f t="shared" si="4"/>
        <v>0</v>
      </c>
      <c r="F24" s="114">
        <v>0</v>
      </c>
      <c r="G24" s="262">
        <v>0</v>
      </c>
      <c r="H24" s="115">
        <f t="shared" si="5"/>
        <v>0</v>
      </c>
      <c r="I24" s="115">
        <f t="shared" si="6"/>
        <v>0</v>
      </c>
    </row>
    <row r="25" spans="1:9" s="83" customFormat="1" x14ac:dyDescent="0.2">
      <c r="A25" s="106"/>
      <c r="B25" s="111" t="s">
        <v>142</v>
      </c>
      <c r="C25" s="116">
        <f>C20+C21+C24</f>
        <v>0</v>
      </c>
      <c r="D25" s="116">
        <f>D20+D21+D24</f>
        <v>0</v>
      </c>
      <c r="E25" s="116">
        <f t="shared" si="4"/>
        <v>0</v>
      </c>
      <c r="F25" s="116">
        <f>F20+F21+F24</f>
        <v>0</v>
      </c>
      <c r="G25" s="116">
        <f>G20+G21+G24</f>
        <v>0</v>
      </c>
      <c r="H25" s="116">
        <f t="shared" si="5"/>
        <v>0</v>
      </c>
      <c r="I25" s="116">
        <f t="shared" si="6"/>
        <v>0</v>
      </c>
    </row>
    <row r="26" spans="1:9" x14ac:dyDescent="0.2">
      <c r="A26" s="105" t="s">
        <v>193</v>
      </c>
      <c r="B26" s="498" t="s">
        <v>194</v>
      </c>
      <c r="C26" s="499"/>
      <c r="D26" s="499"/>
      <c r="E26" s="499"/>
      <c r="F26" s="499"/>
      <c r="G26" s="499"/>
      <c r="H26" s="499"/>
      <c r="I26" s="499"/>
    </row>
    <row r="27" spans="1:9" x14ac:dyDescent="0.2">
      <c r="A27" s="106" t="s">
        <v>196</v>
      </c>
      <c r="B27" s="98" t="s">
        <v>195</v>
      </c>
      <c r="C27" s="114">
        <v>0</v>
      </c>
      <c r="D27" s="114">
        <v>0</v>
      </c>
      <c r="E27" s="115">
        <f>C27+D27</f>
        <v>0</v>
      </c>
      <c r="F27" s="114">
        <v>0</v>
      </c>
      <c r="G27" s="114">
        <v>0</v>
      </c>
      <c r="H27" s="115">
        <f>F27+G27</f>
        <v>0</v>
      </c>
      <c r="I27" s="115">
        <f>E27+H27</f>
        <v>0</v>
      </c>
    </row>
    <row r="28" spans="1:9" ht="38.25" x14ac:dyDescent="0.2">
      <c r="A28" s="106" t="s">
        <v>197</v>
      </c>
      <c r="B28" s="98" t="s">
        <v>418</v>
      </c>
      <c r="C28" s="114">
        <v>0</v>
      </c>
      <c r="D28" s="114">
        <v>0</v>
      </c>
      <c r="E28" s="115">
        <f>C28+D28</f>
        <v>0</v>
      </c>
      <c r="F28" s="114">
        <v>0</v>
      </c>
      <c r="G28" s="114">
        <v>0</v>
      </c>
      <c r="H28" s="115">
        <f>F28+G28</f>
        <v>0</v>
      </c>
      <c r="I28" s="115">
        <f>E28+H28</f>
        <v>0</v>
      </c>
    </row>
    <row r="29" spans="1:9" s="83" customFormat="1" x14ac:dyDescent="0.2">
      <c r="A29" s="106"/>
      <c r="B29" s="111" t="s">
        <v>158</v>
      </c>
      <c r="C29" s="116">
        <f>SUM(C27:C28)</f>
        <v>0</v>
      </c>
      <c r="D29" s="116">
        <f>SUM(D27:D28)</f>
        <v>0</v>
      </c>
      <c r="E29" s="116">
        <f>C29+D29</f>
        <v>0</v>
      </c>
      <c r="F29" s="116">
        <f>SUM(F27:F28)</f>
        <v>0</v>
      </c>
      <c r="G29" s="116">
        <f>SUM(G27:G28)</f>
        <v>0</v>
      </c>
      <c r="H29" s="116">
        <f>F29+G29</f>
        <v>0</v>
      </c>
      <c r="I29" s="116">
        <f>E29+H29</f>
        <v>0</v>
      </c>
    </row>
    <row r="30" spans="1:9" x14ac:dyDescent="0.2">
      <c r="A30" s="105" t="s">
        <v>199</v>
      </c>
      <c r="B30" s="498" t="s">
        <v>200</v>
      </c>
      <c r="C30" s="499"/>
      <c r="D30" s="499"/>
      <c r="E30" s="499"/>
      <c r="F30" s="499"/>
      <c r="G30" s="499"/>
      <c r="H30" s="499"/>
      <c r="I30" s="499"/>
    </row>
    <row r="31" spans="1:9" ht="25.5" x14ac:dyDescent="0.2">
      <c r="A31" s="106" t="s">
        <v>201</v>
      </c>
      <c r="B31" s="243" t="s">
        <v>419</v>
      </c>
      <c r="C31" s="262">
        <v>0</v>
      </c>
      <c r="D31" s="114">
        <v>0</v>
      </c>
      <c r="E31" s="115">
        <f>C31+D31</f>
        <v>0</v>
      </c>
      <c r="F31" s="262">
        <v>0</v>
      </c>
      <c r="G31" s="262">
        <v>0</v>
      </c>
      <c r="H31" s="115">
        <f>F31+G31</f>
        <v>0</v>
      </c>
      <c r="I31" s="115">
        <f>E31+H31</f>
        <v>0</v>
      </c>
    </row>
    <row r="32" spans="1:9" s="83" customFormat="1" x14ac:dyDescent="0.2">
      <c r="A32" s="100"/>
      <c r="B32" s="111" t="s">
        <v>159</v>
      </c>
      <c r="C32" s="116">
        <f>SUM(C31:C31)</f>
        <v>0</v>
      </c>
      <c r="D32" s="116">
        <f>SUM(D31:D31)</f>
        <v>0</v>
      </c>
      <c r="E32" s="116">
        <f>C32+D32</f>
        <v>0</v>
      </c>
      <c r="F32" s="116">
        <f>SUM(F31:F31)</f>
        <v>0</v>
      </c>
      <c r="G32" s="116">
        <f>SUM(G31:G31)</f>
        <v>0</v>
      </c>
      <c r="H32" s="116">
        <f>F32+G32</f>
        <v>0</v>
      </c>
      <c r="I32" s="116">
        <f>E32+H32</f>
        <v>0</v>
      </c>
    </row>
    <row r="33" spans="1:9" s="92" customFormat="1" x14ac:dyDescent="0.2">
      <c r="A33" s="107" t="s">
        <v>202</v>
      </c>
      <c r="B33" s="498" t="s">
        <v>203</v>
      </c>
      <c r="C33" s="499"/>
      <c r="D33" s="499"/>
      <c r="E33" s="499"/>
      <c r="F33" s="499"/>
      <c r="G33" s="499"/>
      <c r="H33" s="499"/>
      <c r="I33" s="499"/>
    </row>
    <row r="34" spans="1:9" ht="25.5" x14ac:dyDescent="0.2">
      <c r="A34" s="106" t="s">
        <v>198</v>
      </c>
      <c r="B34" s="243" t="s">
        <v>420</v>
      </c>
      <c r="C34" s="262">
        <v>0</v>
      </c>
      <c r="D34" s="114">
        <v>0</v>
      </c>
      <c r="E34" s="115">
        <f>C34+D34</f>
        <v>0</v>
      </c>
      <c r="F34" s="114">
        <v>0</v>
      </c>
      <c r="G34" s="114">
        <v>0</v>
      </c>
      <c r="H34" s="115">
        <f>F34+G34</f>
        <v>0</v>
      </c>
      <c r="I34" s="115">
        <f>E34+H34</f>
        <v>0</v>
      </c>
    </row>
    <row r="35" spans="1:9" s="83" customFormat="1" x14ac:dyDescent="0.2">
      <c r="A35" s="106"/>
      <c r="B35" s="111" t="s">
        <v>163</v>
      </c>
      <c r="C35" s="116">
        <f>C34</f>
        <v>0</v>
      </c>
      <c r="D35" s="116">
        <f>D34</f>
        <v>0</v>
      </c>
      <c r="E35" s="116">
        <f>C35+D35</f>
        <v>0</v>
      </c>
      <c r="F35" s="116">
        <f>F34</f>
        <v>0</v>
      </c>
      <c r="G35" s="116">
        <f>G34</f>
        <v>0</v>
      </c>
      <c r="H35" s="116">
        <f>F35+G35</f>
        <v>0</v>
      </c>
      <c r="I35" s="116">
        <f>E35+H35</f>
        <v>0</v>
      </c>
    </row>
    <row r="36" spans="1:9" s="83" customFormat="1" x14ac:dyDescent="0.2">
      <c r="A36" s="107" t="s">
        <v>374</v>
      </c>
      <c r="B36" s="239" t="s">
        <v>372</v>
      </c>
      <c r="C36" s="116"/>
      <c r="D36" s="116"/>
      <c r="E36" s="116"/>
      <c r="F36" s="116"/>
      <c r="G36" s="116"/>
      <c r="H36" s="116"/>
      <c r="I36" s="116"/>
    </row>
    <row r="37" spans="1:9" s="83" customFormat="1" ht="24.75" customHeight="1" x14ac:dyDescent="0.2">
      <c r="A37" s="106" t="s">
        <v>377</v>
      </c>
      <c r="B37" s="243" t="s">
        <v>400</v>
      </c>
      <c r="C37" s="262">
        <v>0</v>
      </c>
      <c r="D37" s="262">
        <v>0</v>
      </c>
      <c r="E37" s="115">
        <f>C37+D37</f>
        <v>0</v>
      </c>
      <c r="F37" s="114">
        <v>0</v>
      </c>
      <c r="G37" s="262">
        <v>0</v>
      </c>
      <c r="H37" s="115">
        <f>F37+G37</f>
        <v>0</v>
      </c>
      <c r="I37" s="115">
        <f>E37+H37</f>
        <v>0</v>
      </c>
    </row>
    <row r="38" spans="1:9" s="83" customFormat="1" ht="25.5" x14ac:dyDescent="0.2">
      <c r="A38" s="106" t="s">
        <v>378</v>
      </c>
      <c r="B38" s="243" t="s">
        <v>401</v>
      </c>
      <c r="C38" s="262">
        <v>0</v>
      </c>
      <c r="D38" s="262">
        <v>0</v>
      </c>
      <c r="E38" s="115">
        <f t="shared" ref="E38:E41" si="7">C38+D38</f>
        <v>0</v>
      </c>
      <c r="F38" s="114">
        <v>0</v>
      </c>
      <c r="G38" s="262">
        <v>0</v>
      </c>
      <c r="H38" s="115">
        <f t="shared" ref="H38:H41" si="8">F38+G38</f>
        <v>0</v>
      </c>
      <c r="I38" s="115">
        <f t="shared" ref="I38:I41" si="9">E38+H38</f>
        <v>0</v>
      </c>
    </row>
    <row r="39" spans="1:9" s="83" customFormat="1" ht="30.75" customHeight="1" x14ac:dyDescent="0.2">
      <c r="A39" s="106" t="s">
        <v>379</v>
      </c>
      <c r="B39" s="243" t="s">
        <v>402</v>
      </c>
      <c r="C39" s="262">
        <v>0</v>
      </c>
      <c r="D39" s="262">
        <v>0</v>
      </c>
      <c r="E39" s="115">
        <f t="shared" si="7"/>
        <v>0</v>
      </c>
      <c r="F39" s="114">
        <v>0</v>
      </c>
      <c r="G39" s="262">
        <v>0</v>
      </c>
      <c r="H39" s="115">
        <f t="shared" si="8"/>
        <v>0</v>
      </c>
      <c r="I39" s="115">
        <f t="shared" si="9"/>
        <v>0</v>
      </c>
    </row>
    <row r="40" spans="1:9" s="83" customFormat="1" x14ac:dyDescent="0.2">
      <c r="A40" s="106" t="s">
        <v>399</v>
      </c>
      <c r="B40" s="243" t="s">
        <v>373</v>
      </c>
      <c r="C40" s="114">
        <v>0</v>
      </c>
      <c r="D40" s="114">
        <v>0</v>
      </c>
      <c r="E40" s="115">
        <f t="shared" si="7"/>
        <v>0</v>
      </c>
      <c r="F40" s="114">
        <v>0</v>
      </c>
      <c r="G40" s="114">
        <v>0</v>
      </c>
      <c r="H40" s="115">
        <f t="shared" si="8"/>
        <v>0</v>
      </c>
      <c r="I40" s="115">
        <f t="shared" si="9"/>
        <v>0</v>
      </c>
    </row>
    <row r="41" spans="1:9" s="83" customFormat="1" ht="25.5" x14ac:dyDescent="0.2">
      <c r="A41" s="106" t="s">
        <v>416</v>
      </c>
      <c r="B41" s="243" t="s">
        <v>417</v>
      </c>
      <c r="C41" s="114">
        <v>0</v>
      </c>
      <c r="D41" s="114"/>
      <c r="E41" s="115">
        <f t="shared" si="7"/>
        <v>0</v>
      </c>
      <c r="F41" s="114"/>
      <c r="G41" s="114"/>
      <c r="H41" s="115">
        <f t="shared" si="8"/>
        <v>0</v>
      </c>
      <c r="I41" s="115">
        <f t="shared" si="9"/>
        <v>0</v>
      </c>
    </row>
    <row r="42" spans="1:9" s="83" customFormat="1" x14ac:dyDescent="0.2">
      <c r="A42" s="106"/>
      <c r="B42" s="111" t="s">
        <v>375</v>
      </c>
      <c r="C42" s="116">
        <f>SUM(C37:C41)</f>
        <v>0</v>
      </c>
      <c r="D42" s="116">
        <f>SUM(D37:D41)</f>
        <v>0</v>
      </c>
      <c r="E42" s="116">
        <f>C42+D42</f>
        <v>0</v>
      </c>
      <c r="F42" s="116">
        <f>SUM(F37:F41)</f>
        <v>0</v>
      </c>
      <c r="G42" s="116">
        <f>SUM(G37:G41)</f>
        <v>0</v>
      </c>
      <c r="H42" s="116">
        <f>F42+G42</f>
        <v>0</v>
      </c>
      <c r="I42" s="116">
        <f>E42+H42</f>
        <v>0</v>
      </c>
    </row>
    <row r="43" spans="1:9" s="83" customFormat="1" x14ac:dyDescent="0.2">
      <c r="A43" s="106"/>
      <c r="B43" s="111" t="s">
        <v>144</v>
      </c>
      <c r="C43" s="116">
        <f t="shared" ref="C43:I43" si="10">C8+C11+C18+C25+C29+C32+C35+C42</f>
        <v>0</v>
      </c>
      <c r="D43" s="116">
        <f t="shared" si="10"/>
        <v>0</v>
      </c>
      <c r="E43" s="116">
        <f t="shared" si="10"/>
        <v>0</v>
      </c>
      <c r="F43" s="116">
        <f t="shared" si="10"/>
        <v>0</v>
      </c>
      <c r="G43" s="116">
        <f t="shared" si="10"/>
        <v>0</v>
      </c>
      <c r="H43" s="116">
        <f t="shared" si="10"/>
        <v>0</v>
      </c>
      <c r="I43" s="116">
        <f t="shared" si="10"/>
        <v>0</v>
      </c>
    </row>
    <row r="44" spans="1:9" s="84" customFormat="1" ht="12.75" x14ac:dyDescent="0.2">
      <c r="A44" s="108"/>
      <c r="B44" s="112" t="s">
        <v>204</v>
      </c>
      <c r="C44" s="117">
        <v>0</v>
      </c>
      <c r="D44" s="117">
        <v>0</v>
      </c>
      <c r="E44" s="118">
        <f>C44+D44</f>
        <v>0</v>
      </c>
      <c r="F44" s="117">
        <v>0</v>
      </c>
      <c r="G44" s="117">
        <v>0</v>
      </c>
      <c r="H44" s="118">
        <f>F44+G44</f>
        <v>0</v>
      </c>
      <c r="I44" s="240">
        <f>E44+H44</f>
        <v>0</v>
      </c>
    </row>
    <row r="45" spans="1:9" s="85" customFormat="1" x14ac:dyDescent="0.2">
      <c r="A45" s="7"/>
      <c r="B45" s="102"/>
      <c r="C45" s="119"/>
      <c r="D45" s="119"/>
      <c r="E45" s="119"/>
      <c r="F45" s="119"/>
      <c r="G45" s="119"/>
      <c r="H45" s="119"/>
      <c r="I45" s="119"/>
    </row>
    <row r="46" spans="1:9" x14ac:dyDescent="0.2">
      <c r="A46" s="87" t="s">
        <v>268</v>
      </c>
      <c r="B46" s="86" t="s">
        <v>145</v>
      </c>
      <c r="C46" s="128" t="s">
        <v>206</v>
      </c>
      <c r="D46" s="119"/>
      <c r="E46" s="119"/>
      <c r="F46" s="119"/>
      <c r="G46" s="119"/>
      <c r="H46" s="119"/>
      <c r="I46" s="119"/>
    </row>
    <row r="47" spans="1:9" x14ac:dyDescent="0.2">
      <c r="A47" s="82" t="s">
        <v>146</v>
      </c>
      <c r="B47" s="87" t="s">
        <v>147</v>
      </c>
      <c r="C47" s="247">
        <f>I43</f>
        <v>0</v>
      </c>
      <c r="D47" s="119"/>
      <c r="E47" s="119"/>
      <c r="F47" s="119"/>
      <c r="G47" s="119"/>
      <c r="H47" s="119"/>
      <c r="I47" s="119"/>
    </row>
    <row r="48" spans="1:9" x14ac:dyDescent="0.2">
      <c r="A48" s="82" t="s">
        <v>283</v>
      </c>
      <c r="B48" s="82" t="s">
        <v>296</v>
      </c>
      <c r="C48" s="245">
        <f>H43</f>
        <v>0</v>
      </c>
      <c r="D48" s="119"/>
      <c r="E48" s="119"/>
      <c r="F48" s="119"/>
      <c r="G48" s="119"/>
      <c r="H48" s="119"/>
      <c r="I48" s="119"/>
    </row>
    <row r="49" spans="1:9" x14ac:dyDescent="0.2">
      <c r="A49" s="82" t="s">
        <v>284</v>
      </c>
      <c r="B49" s="82" t="s">
        <v>148</v>
      </c>
      <c r="C49" s="245">
        <f>C47-C48</f>
        <v>0</v>
      </c>
      <c r="D49" s="120"/>
      <c r="E49" s="120"/>
      <c r="F49" s="119"/>
      <c r="G49" s="119"/>
      <c r="H49" s="120"/>
      <c r="I49" s="120"/>
    </row>
    <row r="50" spans="1:9" x14ac:dyDescent="0.2">
      <c r="A50" s="82" t="s">
        <v>149</v>
      </c>
      <c r="B50" s="87" t="s">
        <v>387</v>
      </c>
      <c r="C50" s="247">
        <f>C51+C52</f>
        <v>0</v>
      </c>
      <c r="D50" s="120"/>
      <c r="E50" s="120"/>
      <c r="F50" s="119"/>
      <c r="G50" s="119"/>
      <c r="H50" s="120"/>
      <c r="I50" s="120"/>
    </row>
    <row r="51" spans="1:9" x14ac:dyDescent="0.2">
      <c r="A51" s="82" t="s">
        <v>285</v>
      </c>
      <c r="B51" s="82" t="s">
        <v>150</v>
      </c>
      <c r="C51" s="114">
        <v>0</v>
      </c>
    </row>
    <row r="52" spans="1:9" ht="25.5" x14ac:dyDescent="0.2">
      <c r="A52" s="82" t="s">
        <v>286</v>
      </c>
      <c r="B52" s="82" t="s">
        <v>295</v>
      </c>
      <c r="C52" s="245">
        <f>H43</f>
        <v>0</v>
      </c>
      <c r="D52" s="120"/>
      <c r="E52" s="120"/>
      <c r="F52" s="120"/>
      <c r="G52" s="120"/>
      <c r="H52" s="120"/>
      <c r="I52" s="120"/>
    </row>
    <row r="53" spans="1:9" x14ac:dyDescent="0.2">
      <c r="A53" s="82" t="s">
        <v>143</v>
      </c>
      <c r="B53" s="87" t="s">
        <v>386</v>
      </c>
      <c r="C53" s="247">
        <f>C47-C50</f>
        <v>0</v>
      </c>
      <c r="D53" s="120"/>
      <c r="E53" s="120"/>
      <c r="F53" s="120"/>
      <c r="G53" s="120"/>
      <c r="H53" s="120"/>
      <c r="I53" s="120"/>
    </row>
    <row r="54" spans="1:9" x14ac:dyDescent="0.2">
      <c r="A54" s="246"/>
      <c r="B54" s="82"/>
      <c r="C54" s="245"/>
      <c r="D54" s="119"/>
      <c r="E54" s="119"/>
      <c r="F54" s="119"/>
      <c r="G54" s="119"/>
      <c r="H54" s="119"/>
      <c r="I54" s="119"/>
    </row>
    <row r="56" spans="1:9" x14ac:dyDescent="0.2">
      <c r="B56" s="253" t="s">
        <v>405</v>
      </c>
      <c r="C56" s="254">
        <v>0</v>
      </c>
      <c r="D56" s="489">
        <f>C56+C57</f>
        <v>0</v>
      </c>
      <c r="E56" s="490" t="str">
        <f>IF(D56&lt;&gt;C49,"Eroare!","")</f>
        <v/>
      </c>
    </row>
    <row r="57" spans="1:9" x14ac:dyDescent="0.2">
      <c r="B57" s="253" t="s">
        <v>406</v>
      </c>
      <c r="C57" s="254">
        <v>0</v>
      </c>
      <c r="D57" s="489"/>
      <c r="E57" s="490"/>
    </row>
    <row r="58" spans="1:9" x14ac:dyDescent="0.2">
      <c r="B58" s="253" t="s">
        <v>403</v>
      </c>
      <c r="C58" s="254">
        <v>0</v>
      </c>
      <c r="D58" s="489">
        <f>C58+C59</f>
        <v>0</v>
      </c>
      <c r="E58" s="490" t="str">
        <f>IF(D58&lt;&gt;C53,"Eroare!","")</f>
        <v/>
      </c>
    </row>
    <row r="59" spans="1:9" ht="15.75" thickBot="1" x14ac:dyDescent="0.25">
      <c r="B59" s="253" t="s">
        <v>404</v>
      </c>
      <c r="C59" s="254">
        <v>0</v>
      </c>
      <c r="D59" s="489"/>
      <c r="E59" s="490"/>
    </row>
    <row r="60" spans="1:9" ht="59.25" customHeight="1" x14ac:dyDescent="0.2">
      <c r="B60" s="481" t="s">
        <v>413</v>
      </c>
      <c r="C60" s="483" t="s">
        <v>407</v>
      </c>
      <c r="D60" s="483" t="s">
        <v>408</v>
      </c>
      <c r="E60" s="485" t="s">
        <v>409</v>
      </c>
      <c r="F60" s="487" t="s">
        <v>410</v>
      </c>
      <c r="G60" s="255" t="s">
        <v>411</v>
      </c>
    </row>
    <row r="61" spans="1:9" ht="30.75" thickBot="1" x14ac:dyDescent="0.25">
      <c r="B61" s="482"/>
      <c r="C61" s="484"/>
      <c r="D61" s="484"/>
      <c r="E61" s="486"/>
      <c r="F61" s="488"/>
      <c r="G61" s="256" t="s">
        <v>412</v>
      </c>
    </row>
    <row r="62" spans="1:9" ht="15.75" thickBot="1" x14ac:dyDescent="0.25">
      <c r="B62" s="482"/>
      <c r="C62" s="257"/>
      <c r="D62" s="258"/>
      <c r="E62" s="259"/>
      <c r="F62" s="260"/>
      <c r="G62" s="260"/>
    </row>
    <row r="63" spans="1:9" ht="15.75" thickBot="1" x14ac:dyDescent="0.25">
      <c r="B63" s="482"/>
      <c r="C63" s="257"/>
      <c r="D63" s="258"/>
      <c r="E63" s="259"/>
      <c r="F63" s="260"/>
      <c r="G63" s="260"/>
    </row>
    <row r="64" spans="1:9" ht="15.75" thickBot="1" x14ac:dyDescent="0.25">
      <c r="B64" s="482"/>
      <c r="C64" s="257"/>
      <c r="D64" s="258"/>
      <c r="E64" s="259"/>
      <c r="F64" s="260"/>
      <c r="G64" s="260"/>
    </row>
    <row r="65" spans="2:7" ht="15.75" thickBot="1" x14ac:dyDescent="0.25">
      <c r="B65" s="482"/>
      <c r="C65" s="257"/>
      <c r="D65" s="258"/>
      <c r="E65" s="259"/>
      <c r="F65" s="260"/>
      <c r="G65" s="260"/>
    </row>
    <row r="66" spans="2:7" ht="15.75" thickBot="1" x14ac:dyDescent="0.25"/>
    <row r="67" spans="2:7" ht="30" x14ac:dyDescent="0.2">
      <c r="B67" s="481" t="s">
        <v>414</v>
      </c>
      <c r="C67" s="483" t="s">
        <v>407</v>
      </c>
      <c r="D67" s="483" t="s">
        <v>408</v>
      </c>
      <c r="E67" s="485" t="s">
        <v>409</v>
      </c>
      <c r="F67" s="487" t="s">
        <v>410</v>
      </c>
      <c r="G67" s="255" t="s">
        <v>411</v>
      </c>
    </row>
    <row r="68" spans="2:7" ht="30.75" thickBot="1" x14ac:dyDescent="0.25">
      <c r="B68" s="482"/>
      <c r="C68" s="484"/>
      <c r="D68" s="484"/>
      <c r="E68" s="486"/>
      <c r="F68" s="488"/>
      <c r="G68" s="256" t="s">
        <v>412</v>
      </c>
    </row>
    <row r="69" spans="2:7" ht="15.75" thickBot="1" x14ac:dyDescent="0.25">
      <c r="B69" s="482"/>
      <c r="C69" s="257"/>
      <c r="D69" s="258"/>
      <c r="E69" s="259"/>
      <c r="F69" s="260"/>
      <c r="G69" s="260"/>
    </row>
    <row r="70" spans="2:7" ht="15.75" thickBot="1" x14ac:dyDescent="0.25">
      <c r="B70" s="482"/>
      <c r="C70" s="257"/>
      <c r="D70" s="258"/>
      <c r="E70" s="259"/>
      <c r="F70" s="260"/>
      <c r="G70" s="260"/>
    </row>
    <row r="71" spans="2:7" ht="15.75" thickBot="1" x14ac:dyDescent="0.25">
      <c r="B71" s="482"/>
      <c r="C71" s="257"/>
      <c r="D71" s="258"/>
      <c r="E71" s="259"/>
      <c r="F71" s="260"/>
      <c r="G71" s="260"/>
    </row>
    <row r="72" spans="2:7" ht="15.75" thickBot="1" x14ac:dyDescent="0.25">
      <c r="B72" s="482"/>
      <c r="C72" s="257"/>
      <c r="D72" s="258"/>
      <c r="E72" s="259"/>
      <c r="F72" s="260"/>
      <c r="G72" s="260"/>
    </row>
  </sheetData>
  <sheetProtection algorithmName="SHA-512" hashValue="mPk3CTYH3v46yatyDfPLNsXGVasyX7TbE0DAbE1PbDWH6GYdvg30Fg42PY1Svk1RKgCfBACuK47c9P5Eovf8vA==" saltValue="vidS1YezllGQP1sczzHOdg==" spinCount="100000" sheet="1" objects="1" scenarios="1" formatColumns="0" formatRows="0"/>
  <mergeCells count="29">
    <mergeCell ref="A3:A4"/>
    <mergeCell ref="D56:D57"/>
    <mergeCell ref="A1:G1"/>
    <mergeCell ref="B30:I30"/>
    <mergeCell ref="B33:I33"/>
    <mergeCell ref="B12:I12"/>
    <mergeCell ref="B19:I19"/>
    <mergeCell ref="B26:I26"/>
    <mergeCell ref="C3:D3"/>
    <mergeCell ref="F3:G3"/>
    <mergeCell ref="B5:I5"/>
    <mergeCell ref="B9:I9"/>
    <mergeCell ref="E3:E4"/>
    <mergeCell ref="H3:H4"/>
    <mergeCell ref="D58:D59"/>
    <mergeCell ref="E56:E57"/>
    <mergeCell ref="E58:E59"/>
    <mergeCell ref="I3:I4"/>
    <mergeCell ref="B3:B4"/>
    <mergeCell ref="C60:C61"/>
    <mergeCell ref="D60:D61"/>
    <mergeCell ref="E60:E61"/>
    <mergeCell ref="F60:F61"/>
    <mergeCell ref="B60:B65"/>
    <mergeCell ref="B67:B72"/>
    <mergeCell ref="C67:C68"/>
    <mergeCell ref="D67:D68"/>
    <mergeCell ref="E67:E68"/>
    <mergeCell ref="F67:F68"/>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1A-Bilant</vt:lpstr>
      <vt:lpstr>1B-ContPP</vt:lpstr>
      <vt:lpstr>1C-Analiza_fin_extinsa</vt:lpstr>
      <vt:lpstr>1D-Analiza_fin_indicatori</vt:lpstr>
      <vt:lpstr>1E-Intreprindere_in_dificultate</vt:lpstr>
      <vt:lpstr>1E-ITT </vt:lpstr>
      <vt:lpstr>1E-ITT  ONG</vt:lpstr>
      <vt:lpstr>1E-ITT UAT</vt:lpstr>
      <vt:lpstr>2A-Buget_cerere</vt:lpstr>
      <vt:lpstr>2B-Investitie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Costachescu</cp:lastModifiedBy>
  <cp:lastPrinted>2020-10-23T06:25:53Z</cp:lastPrinted>
  <dcterms:created xsi:type="dcterms:W3CDTF">2015-08-05T10:46:20Z</dcterms:created>
  <dcterms:modified xsi:type="dcterms:W3CDTF">2020-10-23T06:32:22Z</dcterms:modified>
</cp:coreProperties>
</file>